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5"/>
  </bookViews>
  <sheets>
    <sheet name="PriceAnn1b" sheetId="1" r:id="rId1"/>
    <sheet name="Means5a1" sheetId="2" r:id="rId2"/>
    <sheet name="Means5a2" sheetId="3" r:id="rId3"/>
    <sheet name="Police" sheetId="4" r:id="rId4"/>
    <sheet name="Basket1" sheetId="5" r:id="rId5"/>
    <sheet name="Basket3" sheetId="6" r:id="rId6"/>
  </sheets>
  <definedNames/>
  <calcPr fullCalcOnLoad="1"/>
</workbook>
</file>

<file path=xl/sharedStrings.xml><?xml version="1.0" encoding="utf-8"?>
<sst xmlns="http://schemas.openxmlformats.org/spreadsheetml/2006/main" count="464" uniqueCount="171">
  <si>
    <t/>
  </si>
  <si>
    <t>(Low)</t>
  </si>
  <si>
    <t>(NWI/CPI)</t>
  </si>
  <si>
    <t>[with peas]</t>
  </si>
  <si>
    <t>11.000d</t>
  </si>
  <si>
    <t>127.326d</t>
  </si>
  <si>
    <t>1351-55</t>
  </si>
  <si>
    <t>1356-60</t>
  </si>
  <si>
    <t>1361-65</t>
  </si>
  <si>
    <t>1366-70</t>
  </si>
  <si>
    <t>1371-75</t>
  </si>
  <si>
    <t>1376-80</t>
  </si>
  <si>
    <t>1381-85</t>
  </si>
  <si>
    <t>1386-90</t>
  </si>
  <si>
    <t>1391-95</t>
  </si>
  <si>
    <t>1396-00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</si>
  <si>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</si>
  <si>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</si>
  <si>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</si>
  <si>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</si>
  <si>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</si>
  <si>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</si>
  <si>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</si>
  <si>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</si>
  <si>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</si>
  <si>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</si>
  <si>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</si>
  <si>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1451-75=</t>
  </si>
  <si>
    <t>1451-75=100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</si>
  <si>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</si>
  <si>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</si>
  <si>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</si>
  <si>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</si>
  <si>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</si>
  <si>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</si>
  <si>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</si>
  <si>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</si>
  <si>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1496-00</t>
  </si>
  <si>
    <t>25.519d</t>
  </si>
  <si>
    <t>44.664d</t>
  </si>
  <si>
    <t>5 yr</t>
  </si>
  <si>
    <t>57.143d</t>
  </si>
  <si>
    <t>Aggregate</t>
  </si>
  <si>
    <t>Amount</t>
  </si>
  <si>
    <t>and</t>
  </si>
  <si>
    <t>Annual Wage</t>
  </si>
  <si>
    <t>Annual: 210 days</t>
  </si>
  <si>
    <t>Annual: 365</t>
  </si>
  <si>
    <t>Barley</t>
  </si>
  <si>
    <t xml:space="preserve">Barley </t>
  </si>
  <si>
    <t>Barley in</t>
  </si>
  <si>
    <t>Barley Malt</t>
  </si>
  <si>
    <t>Barley, Peas</t>
  </si>
  <si>
    <t>Basket</t>
  </si>
  <si>
    <t>BASKET 1451-1475=100</t>
  </si>
  <si>
    <t>BASKET OF CONSUMABLES' COMMODITY PRICE INDICES</t>
  </si>
  <si>
    <t>Baskets</t>
  </si>
  <si>
    <t>Baskets: 210 days</t>
  </si>
  <si>
    <t>Beef</t>
  </si>
  <si>
    <t>BRABANT</t>
  </si>
  <si>
    <t>Bruges</t>
  </si>
  <si>
    <t>BRUGES: POLICEMEN'S WAGE: NOMINAL AND REAL</t>
  </si>
  <si>
    <t>Building Craftsmen</t>
  </si>
  <si>
    <t>bushels</t>
  </si>
  <si>
    <t>Butter</t>
  </si>
  <si>
    <t>Butter and</t>
  </si>
  <si>
    <t>Candles</t>
  </si>
  <si>
    <t>Canvas/Linen</t>
  </si>
  <si>
    <t>Charcoal</t>
  </si>
  <si>
    <t>Cheese</t>
  </si>
  <si>
    <t>Coarse Woollens</t>
  </si>
  <si>
    <t>Commodity</t>
  </si>
  <si>
    <t>Commodity basket</t>
  </si>
  <si>
    <t>Commodity baskets</t>
  </si>
  <si>
    <t>Craftsmen</t>
  </si>
  <si>
    <t>d. groot</t>
  </si>
  <si>
    <t>d. parisis</t>
  </si>
  <si>
    <t>Daily</t>
  </si>
  <si>
    <t>days: £ par.</t>
  </si>
  <si>
    <t>Diary/</t>
  </si>
  <si>
    <t>Drink:</t>
  </si>
  <si>
    <t>ENGLAND</t>
  </si>
  <si>
    <t>Farinaceous</t>
  </si>
  <si>
    <t>fish</t>
  </si>
  <si>
    <t>FLANDERS</t>
  </si>
  <si>
    <t>FLANDERS: PRICE INDICES, 1350 to 1500</t>
  </si>
  <si>
    <t>FLANDERS: PRICE INDICES, 1351-55 TO 1496-1500</t>
  </si>
  <si>
    <t>Flemish</t>
  </si>
  <si>
    <t>Food</t>
  </si>
  <si>
    <t>Food in</t>
  </si>
  <si>
    <t>for 210 days</t>
  </si>
  <si>
    <t>Grains</t>
  </si>
  <si>
    <t>Grains:</t>
  </si>
  <si>
    <t>groot</t>
  </si>
  <si>
    <t>groot Flem</t>
  </si>
  <si>
    <t>groot Flemish</t>
  </si>
  <si>
    <t>Herrings</t>
  </si>
  <si>
    <t>I/G</t>
  </si>
  <si>
    <t>in Bruges in d gr.</t>
  </si>
  <si>
    <t>in Commodity</t>
  </si>
  <si>
    <t>in d groot</t>
  </si>
  <si>
    <t>in d.</t>
  </si>
  <si>
    <t>in d. gr.</t>
  </si>
  <si>
    <t>in d. groot Flemish: in quinquennial means, 1351-55 to 1496-1500</t>
  </si>
  <si>
    <t>in Units of</t>
  </si>
  <si>
    <t>Index</t>
  </si>
  <si>
    <t>Index I</t>
  </si>
  <si>
    <t>Index II</t>
  </si>
  <si>
    <t>Index III</t>
  </si>
  <si>
    <t>Index: 11d.</t>
  </si>
  <si>
    <t>Index: 5d.</t>
  </si>
  <si>
    <t>Industrial</t>
  </si>
  <si>
    <t>Industrial/</t>
  </si>
  <si>
    <t>kg</t>
  </si>
  <si>
    <t>Lamp Oil</t>
  </si>
  <si>
    <t>lb.</t>
  </si>
  <si>
    <t>litres</t>
  </si>
  <si>
    <t>M/G</t>
  </si>
  <si>
    <t>M1451-75 = 100</t>
  </si>
  <si>
    <t>m1451-75=100</t>
  </si>
  <si>
    <t>Major Mode</t>
  </si>
  <si>
    <t>Master Building</t>
  </si>
  <si>
    <t>Mean</t>
  </si>
  <si>
    <t>Mean Mode</t>
  </si>
  <si>
    <t>Mean of 1451-75 = 100</t>
  </si>
  <si>
    <t>Mean of Major/Minor</t>
  </si>
  <si>
    <t>Mean: Major/Minor</t>
  </si>
  <si>
    <t>Means</t>
  </si>
  <si>
    <t>Meat, Fish, Dairy</t>
  </si>
  <si>
    <t>metres</t>
  </si>
  <si>
    <t>Minor Mode</t>
  </si>
  <si>
    <t>Nominal Wage</t>
  </si>
  <si>
    <t>of</t>
  </si>
  <si>
    <t>Peas</t>
  </si>
  <si>
    <t>Percent</t>
  </si>
  <si>
    <t>pint</t>
  </si>
  <si>
    <t>Price</t>
  </si>
  <si>
    <t>Price Index</t>
  </si>
  <si>
    <t>Price Index:</t>
  </si>
  <si>
    <t>Prices of and Price Indices for a Basket of Consumables, in Flanders (Bruges-Ghent)</t>
  </si>
  <si>
    <t>Quality)</t>
  </si>
  <si>
    <t>Real Wage</t>
  </si>
  <si>
    <t>Rye</t>
  </si>
  <si>
    <t>sh. parisis</t>
  </si>
  <si>
    <t>Sheep</t>
  </si>
  <si>
    <t>Shirting</t>
  </si>
  <si>
    <t>Sub-total</t>
  </si>
  <si>
    <t>Table 4.</t>
  </si>
  <si>
    <t>Textiles</t>
  </si>
  <si>
    <t>Total</t>
  </si>
  <si>
    <t xml:space="preserve">TOTAL </t>
  </si>
  <si>
    <t>Total Value</t>
  </si>
  <si>
    <t>Unit</t>
  </si>
  <si>
    <t>Units/annual pay of</t>
  </si>
  <si>
    <t>Value</t>
  </si>
  <si>
    <t xml:space="preserve">VALUE </t>
  </si>
  <si>
    <t>Value Basket</t>
  </si>
  <si>
    <t>Value in</t>
  </si>
  <si>
    <t>Value in d. groot of</t>
  </si>
  <si>
    <t>Wage in CB</t>
  </si>
  <si>
    <t>Wage Index</t>
  </si>
  <si>
    <t>wages</t>
  </si>
  <si>
    <t>Wages of</t>
  </si>
  <si>
    <t>Wages of Master</t>
  </si>
  <si>
    <t>Weekly</t>
  </si>
  <si>
    <t>Wheat</t>
  </si>
  <si>
    <t>Wheat, Rye</t>
  </si>
  <si>
    <t>With Wages of and Wage Indices for Master Building Craftsmen in Bruges</t>
  </si>
  <si>
    <t>yard</t>
  </si>
  <si>
    <t>Year</t>
  </si>
  <si>
    <t>Years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</si>
</sst>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4"/>
      <name val="Arial"/>
      <family val="0"/>
    </font>
    <font>
      <b/>
      <sz val="3"/>
      <name val="Arial"/>
      <family val="0"/>
    </font>
    <font>
      <sz val="5"/>
      <name val="Arial"/>
      <family val="0"/>
    </font>
    <font>
      <sz val="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10" fontId="0" fillId="2" borderId="0">
      <alignment/>
      <protection/>
    </xf>
    <xf numFmtId="0" fontId="0" fillId="2" borderId="1">
      <alignment/>
      <protection/>
    </xf>
  </cellStyleXfs>
  <cellXfs count="17">
    <xf numFmtId="0" fontId="0" fillId="2" borderId="0" xfId="0" applyAlignment="1">
      <alignment/>
    </xf>
    <xf numFmtId="2" fontId="0" fillId="2" borderId="0" xfId="20">
      <alignment/>
      <protection/>
    </xf>
    <xf numFmtId="2" fontId="3" fillId="2" borderId="0" xfId="20">
      <alignment/>
      <protection/>
    </xf>
    <xf numFmtId="0" fontId="3" fillId="2" borderId="0" xfId="0" applyAlignment="1">
      <alignment/>
    </xf>
    <xf numFmtId="2" fontId="0" fillId="2" borderId="0" xfId="0" applyAlignment="1">
      <alignment/>
    </xf>
    <xf numFmtId="2" fontId="3" fillId="2" borderId="0" xfId="0" applyAlignment="1">
      <alignment/>
    </xf>
    <xf numFmtId="10" fontId="0" fillId="2" borderId="0" xfId="0" applyAlignment="1">
      <alignment/>
    </xf>
    <xf numFmtId="10" fontId="3" fillId="2" borderId="0" xfId="0" applyAlignment="1">
      <alignment/>
    </xf>
    <xf numFmtId="164" fontId="0" fillId="2" borderId="0" xfId="0" applyAlignment="1">
      <alignment/>
    </xf>
    <xf numFmtId="164" fontId="3" fillId="2" borderId="0" xfId="0" applyAlignment="1">
      <alignment/>
    </xf>
    <xf numFmtId="0" fontId="3" fillId="2" borderId="0" xfId="0" applyAlignment="1">
      <alignment horizontal="center"/>
    </xf>
    <xf numFmtId="164" fontId="3" fillId="2" borderId="0" xfId="20">
      <alignment/>
      <protection/>
    </xf>
    <xf numFmtId="164" fontId="0" fillId="2" borderId="0" xfId="20">
      <alignment/>
      <protection/>
    </xf>
    <xf numFmtId="165" fontId="3" fillId="2" borderId="0" xfId="0" applyAlignment="1">
      <alignment horizontal="center"/>
    </xf>
    <xf numFmtId="165" fontId="3" fillId="2" borderId="0" xfId="0" applyAlignment="1">
      <alignment/>
    </xf>
    <xf numFmtId="0" fontId="3" fillId="2" borderId="0" xfId="20">
      <alignment/>
      <protection/>
    </xf>
    <xf numFmtId="0" fontId="0" fillId="2" borderId="0" xfId="20">
      <alignment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Bruges Policemen: Wages, 1332-1476
In Commodity Baskets &amp; Indices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2675"/>
          <c:w val="0.7545"/>
          <c:h val="0.579"/>
        </c:manualLayout>
      </c:layout>
      <c:lineChart>
        <c:grouping val="standard"/>
        <c:varyColors val="0"/>
        <c:ser>
          <c:idx val="0"/>
          <c:order val="0"/>
          <c:tx>
            <c:v>Real Wage in Commodity Baskets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Police!$A$7:$A$151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cat>
          <c:val>
            <c:numRef>
              <c:f>Police!$I$7:$I$151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Composite Price Index 1451-75=100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Police!$A$7:$A$151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cat>
          <c:val>
            <c:numRef>
              <c:f>Police!$J$7:$J$151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Nominal Wage Index 1451-75=100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Police!$A$7:$A$151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cat>
          <c:val>
            <c:numRef>
              <c:f>Police!$K$7:$K$151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Real Wage Index 1451-75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Police!$A$7:$A$151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cat>
          <c:val>
            <c:numRef>
              <c:f>Police!$L$7:$L$151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38657004"/>
        <c:axId val="12368717"/>
      </c:lineChart>
      <c:cat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Years: Annual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Nominal and Real Wage Indices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7004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647700</xdr:colOff>
      <xdr:row>191</xdr:row>
      <xdr:rowOff>95250</xdr:rowOff>
    </xdr:from>
    <xdr:to>
      <xdr:col>17</xdr:col>
      <xdr:colOff>57150</xdr:colOff>
      <xdr:row>206</xdr:row>
      <xdr:rowOff>104775</xdr:rowOff>
    </xdr:to>
    <xdr:graphicFrame>
      <xdr:nvGraphicFramePr>
        <xdr:cNvPr id="1" name="Chart 1"/>
        <xdr:cNvGraphicFramePr/>
      </xdr:nvGraphicFramePr>
      <xdr:xfrm>
        <a:off x="10448925" y="31022925"/>
        <a:ext cx="27241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workbookViewId="0" topLeftCell="A1">
      <pane xSplit="1" ySplit="8" topLeftCell="S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57421875" style="0" customWidth="1"/>
    <col min="2" max="2" width="12.7109375" style="0" customWidth="1"/>
    <col min="3" max="3" width="12.7109375" style="4" customWidth="1"/>
    <col min="4" max="4" width="9.421875" style="0" customWidth="1"/>
    <col min="5" max="5" width="12.57421875" style="4" customWidth="1"/>
    <col min="6" max="6" width="7.421875" style="0" customWidth="1"/>
    <col min="7" max="9" width="12.57421875" style="0" customWidth="1"/>
    <col min="10" max="10" width="8.421875" style="0" customWidth="1"/>
    <col min="11" max="11" width="12.57421875" style="4" customWidth="1"/>
    <col min="12" max="13" width="12.57421875" style="0" customWidth="1"/>
    <col min="14" max="14" width="10.140625" style="0" customWidth="1"/>
    <col min="15" max="15" width="13.7109375" style="0" customWidth="1"/>
    <col min="17" max="18" width="19.28125" style="0" customWidth="1"/>
    <col min="19" max="19" width="20.57421875" style="0" customWidth="1"/>
    <col min="20" max="20" width="14.421875" style="4" customWidth="1"/>
    <col min="21" max="21" width="14.140625" style="4" customWidth="1"/>
    <col min="22" max="22" width="12.57421875" style="0" customWidth="1"/>
    <col min="23" max="23" width="16.57421875" style="8" customWidth="1"/>
  </cols>
  <sheetData>
    <row r="1" spans="1:24" ht="12.75">
      <c r="A1" s="10"/>
      <c r="B1" s="2" t="s">
        <v>85</v>
      </c>
      <c r="C1" s="1"/>
      <c r="D1" s="5"/>
      <c r="F1" s="2"/>
      <c r="G1" s="1"/>
      <c r="H1" s="2"/>
      <c r="I1" s="4"/>
      <c r="J1" s="5"/>
      <c r="L1" s="2"/>
      <c r="M1" s="1"/>
      <c r="N1" s="2"/>
      <c r="O1" s="1"/>
      <c r="V1" s="1"/>
      <c r="W1" s="12"/>
      <c r="X1" s="10"/>
    </row>
    <row r="2" spans="1:24" ht="12.75">
      <c r="A2" s="10"/>
      <c r="B2" s="2" t="s">
        <v>124</v>
      </c>
      <c r="C2" s="1"/>
      <c r="D2" s="2"/>
      <c r="E2" s="1"/>
      <c r="F2" s="2"/>
      <c r="G2" s="1"/>
      <c r="H2" s="2"/>
      <c r="I2" s="1"/>
      <c r="J2" s="2"/>
      <c r="K2" s="1"/>
      <c r="L2" s="2"/>
      <c r="M2" s="4"/>
      <c r="N2" s="2"/>
      <c r="O2" s="2"/>
      <c r="V2" s="2"/>
      <c r="W2" s="11"/>
      <c r="X2" s="10"/>
    </row>
    <row r="3" spans="1:24" ht="12.75">
      <c r="A3" s="10"/>
      <c r="B3" s="5"/>
      <c r="C3" s="1"/>
      <c r="D3" s="2"/>
      <c r="E3" s="1"/>
      <c r="F3" s="2"/>
      <c r="G3" s="1"/>
      <c r="H3" s="2"/>
      <c r="I3" s="1"/>
      <c r="J3" s="2"/>
      <c r="K3" s="1"/>
      <c r="L3" s="2"/>
      <c r="M3" s="1"/>
      <c r="N3" s="2"/>
      <c r="O3" s="2"/>
      <c r="V3" s="2"/>
      <c r="W3" s="11"/>
      <c r="X3" s="10"/>
    </row>
    <row r="4" spans="1:24" ht="12.75">
      <c r="A4" s="10" t="s">
        <v>169</v>
      </c>
      <c r="B4" s="2" t="s">
        <v>82</v>
      </c>
      <c r="C4" s="2" t="s">
        <v>82</v>
      </c>
      <c r="D4" s="2" t="s">
        <v>80</v>
      </c>
      <c r="E4" s="2" t="s">
        <v>80</v>
      </c>
      <c r="F4" s="2" t="s">
        <v>149</v>
      </c>
      <c r="G4" s="2" t="s">
        <v>149</v>
      </c>
      <c r="H4" s="2" t="s">
        <v>65</v>
      </c>
      <c r="I4" s="2" t="s">
        <v>65</v>
      </c>
      <c r="J4" s="2" t="s">
        <v>149</v>
      </c>
      <c r="K4" s="2" t="s">
        <v>149</v>
      </c>
      <c r="L4" s="2" t="s">
        <v>148</v>
      </c>
      <c r="M4" s="2" t="s">
        <v>148</v>
      </c>
      <c r="N4" s="2" t="s">
        <v>150</v>
      </c>
      <c r="O4" s="2" t="s">
        <v>42</v>
      </c>
      <c r="Q4" s="2" t="s">
        <v>163</v>
      </c>
      <c r="R4" s="2" t="s">
        <v>163</v>
      </c>
      <c r="S4" s="2" t="s">
        <v>163</v>
      </c>
      <c r="T4" s="5" t="s">
        <v>60</v>
      </c>
      <c r="U4" s="5" t="s">
        <v>60</v>
      </c>
      <c r="V4" s="2" t="s">
        <v>42</v>
      </c>
      <c r="W4" s="11" t="s">
        <v>141</v>
      </c>
      <c r="X4" s="10" t="s">
        <v>169</v>
      </c>
    </row>
    <row r="5" spans="1:24" ht="12.75">
      <c r="A5" s="10"/>
      <c r="B5" s="2" t="s">
        <v>3</v>
      </c>
      <c r="C5" s="2" t="s">
        <v>3</v>
      </c>
      <c r="D5" s="2" t="s">
        <v>50</v>
      </c>
      <c r="E5" s="2" t="s">
        <v>49</v>
      </c>
      <c r="F5" s="2" t="s">
        <v>91</v>
      </c>
      <c r="G5" s="2" t="s">
        <v>91</v>
      </c>
      <c r="H5" s="2" t="s">
        <v>69</v>
      </c>
      <c r="I5" s="2" t="s">
        <v>69</v>
      </c>
      <c r="J5" s="2" t="s">
        <v>89</v>
      </c>
      <c r="K5" s="2" t="s">
        <v>88</v>
      </c>
      <c r="L5" s="2"/>
      <c r="M5" s="2"/>
      <c r="N5" s="2" t="s">
        <v>155</v>
      </c>
      <c r="O5" s="2" t="s">
        <v>137</v>
      </c>
      <c r="Q5" s="2" t="s">
        <v>62</v>
      </c>
      <c r="R5" s="2" t="s">
        <v>62</v>
      </c>
      <c r="S5" s="2" t="s">
        <v>62</v>
      </c>
      <c r="T5" s="5" t="s">
        <v>131</v>
      </c>
      <c r="U5" s="5" t="s">
        <v>141</v>
      </c>
      <c r="V5" s="2" t="s">
        <v>137</v>
      </c>
      <c r="W5" s="11" t="s">
        <v>99</v>
      </c>
      <c r="X5" s="10"/>
    </row>
    <row r="6" spans="1:24" ht="12.75">
      <c r="A6" s="10"/>
      <c r="B6" s="5" t="s">
        <v>100</v>
      </c>
      <c r="C6" s="2" t="s">
        <v>28</v>
      </c>
      <c r="D6" s="2" t="s">
        <v>75</v>
      </c>
      <c r="E6" s="2" t="s">
        <v>28</v>
      </c>
      <c r="F6" s="2" t="s">
        <v>101</v>
      </c>
      <c r="G6" s="2" t="s">
        <v>28</v>
      </c>
      <c r="H6" s="5" t="s">
        <v>100</v>
      </c>
      <c r="I6" s="2" t="s">
        <v>28</v>
      </c>
      <c r="J6" s="2" t="s">
        <v>75</v>
      </c>
      <c r="K6" s="2" t="s">
        <v>28</v>
      </c>
      <c r="L6" s="5" t="s">
        <v>100</v>
      </c>
      <c r="M6" s="2" t="s">
        <v>28</v>
      </c>
      <c r="N6" s="5" t="s">
        <v>100</v>
      </c>
      <c r="O6" s="2" t="s">
        <v>28</v>
      </c>
      <c r="Q6" s="2" t="s">
        <v>98</v>
      </c>
      <c r="R6" s="2" t="s">
        <v>98</v>
      </c>
      <c r="S6" s="2" t="s">
        <v>98</v>
      </c>
      <c r="T6" s="5" t="s">
        <v>105</v>
      </c>
      <c r="U6" s="5" t="s">
        <v>109</v>
      </c>
      <c r="V6" s="2" t="s">
        <v>28</v>
      </c>
      <c r="W6" s="11" t="s">
        <v>56</v>
      </c>
      <c r="X6" s="10"/>
    </row>
    <row r="7" spans="1:24" ht="12.75">
      <c r="A7" s="10"/>
      <c r="B7" s="5"/>
      <c r="C7" s="3">
        <v>31.338</v>
      </c>
      <c r="D7" s="9"/>
      <c r="E7" s="3">
        <v>25.805199999999996</v>
      </c>
      <c r="F7" s="9"/>
      <c r="G7" s="3">
        <v>57.14320000000001</v>
      </c>
      <c r="H7" s="9"/>
      <c r="I7" s="3">
        <v>44.66400000000001</v>
      </c>
      <c r="J7" s="9"/>
      <c r="K7" s="3">
        <v>101.8072</v>
      </c>
      <c r="L7" s="9"/>
      <c r="M7" s="3">
        <v>25.518800000000002</v>
      </c>
      <c r="N7" s="9"/>
      <c r="O7" s="3">
        <v>127.32600000000001</v>
      </c>
      <c r="P7" s="8"/>
      <c r="Q7" s="2" t="s">
        <v>120</v>
      </c>
      <c r="R7" s="2" t="s">
        <v>130</v>
      </c>
      <c r="S7" s="2" t="s">
        <v>125</v>
      </c>
      <c r="T7" s="5" t="s">
        <v>123</v>
      </c>
      <c r="U7" s="5" t="s">
        <v>119</v>
      </c>
      <c r="V7" s="3">
        <v>127.32600000000001</v>
      </c>
      <c r="W7" s="9" t="s">
        <v>46</v>
      </c>
      <c r="X7" s="10"/>
    </row>
    <row r="8" spans="1:24" ht="12.75">
      <c r="A8" s="10"/>
      <c r="B8" s="5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Q8" s="1"/>
      <c r="R8" s="1"/>
      <c r="S8" s="1"/>
      <c r="V8" s="1"/>
      <c r="W8" s="12"/>
      <c r="X8" s="10"/>
    </row>
    <row r="9" spans="1:24" ht="12.75">
      <c r="A9" s="10">
        <v>1350</v>
      </c>
      <c r="B9" s="5">
        <v>21.34</v>
      </c>
      <c r="C9" s="4">
        <f aca="true" t="shared" si="0" ref="C9:C40">(B9/31.338)*100</f>
        <v>68.09624098538515</v>
      </c>
      <c r="D9" s="5">
        <v>14.27</v>
      </c>
      <c r="E9" s="4">
        <f aca="true" t="shared" si="1" ref="E9:E40">(D9/25.8052)*100</f>
        <v>55.298931998201915</v>
      </c>
      <c r="F9" s="5">
        <f aca="true" t="shared" si="2" ref="F9:F40">B9+D9</f>
        <v>35.61</v>
      </c>
      <c r="G9" s="8">
        <f aca="true" t="shared" si="3" ref="G9:G40">(F9/57.1432)*100</f>
        <v>62.31712609724342</v>
      </c>
      <c r="H9" s="5">
        <v>20.52</v>
      </c>
      <c r="I9" s="8">
        <f aca="true" t="shared" si="4" ref="I9:I40">(H9/44.664)*100</f>
        <v>45.94304137560451</v>
      </c>
      <c r="J9" s="5">
        <f aca="true" t="shared" si="5" ref="J9:J40">B9+D9+H9</f>
        <v>56.129999999999995</v>
      </c>
      <c r="K9" s="4">
        <f aca="true" t="shared" si="6" ref="K9:K40">(J9/101.8072)*100</f>
        <v>55.13362512671009</v>
      </c>
      <c r="L9" s="5">
        <v>9.54</v>
      </c>
      <c r="M9" s="8">
        <f aca="true" t="shared" si="7" ref="M9:M40">(L9/25.5188)*100</f>
        <v>37.384203018950735</v>
      </c>
      <c r="N9" s="5">
        <f aca="true" t="shared" si="8" ref="N9:N40">J9+L9</f>
        <v>65.66999999999999</v>
      </c>
      <c r="O9" s="8">
        <f aca="true" t="shared" si="9" ref="O9:O40">(N9/127.326)*100</f>
        <v>51.576268790349175</v>
      </c>
      <c r="Q9" s="4">
        <v>5</v>
      </c>
      <c r="R9" s="4">
        <v>5</v>
      </c>
      <c r="S9" s="4">
        <f aca="true" t="shared" si="10" ref="S9:S40">(Q9+R9)/2</f>
        <v>5</v>
      </c>
      <c r="T9" s="4">
        <f aca="true" t="shared" si="11" ref="T9:T40">S9/11*100</f>
        <v>45.45454545454545</v>
      </c>
      <c r="U9" s="4">
        <f aca="true" t="shared" si="12" ref="U9:U40">(T9/O9)*100</f>
        <v>88.13073632625941</v>
      </c>
      <c r="V9" s="8">
        <v>51.576268790349175</v>
      </c>
      <c r="W9" s="8">
        <f aca="true" t="shared" si="13" ref="W9:W40">(S9*210)/N9</f>
        <v>15.989036089538605</v>
      </c>
      <c r="X9" s="10">
        <v>1350</v>
      </c>
    </row>
    <row r="10" spans="1:24" ht="12.75">
      <c r="A10" s="10">
        <v>1351</v>
      </c>
      <c r="B10" s="5">
        <v>19.37</v>
      </c>
      <c r="C10" s="4">
        <f t="shared" si="0"/>
        <v>61.80994319994895</v>
      </c>
      <c r="D10" s="5">
        <v>14.27</v>
      </c>
      <c r="E10" s="4">
        <f t="shared" si="1"/>
        <v>55.298931998201915</v>
      </c>
      <c r="F10" s="5">
        <f t="shared" si="2"/>
        <v>33.64</v>
      </c>
      <c r="G10" s="8">
        <f t="shared" si="3"/>
        <v>58.86964678211931</v>
      </c>
      <c r="H10" s="5">
        <v>21.06</v>
      </c>
      <c r="I10" s="8">
        <f t="shared" si="4"/>
        <v>47.15206878022568</v>
      </c>
      <c r="J10" s="5">
        <f t="shared" si="5"/>
        <v>54.7</v>
      </c>
      <c r="K10" s="4">
        <f t="shared" si="6"/>
        <v>53.729009343150594</v>
      </c>
      <c r="L10" s="5">
        <v>9.54</v>
      </c>
      <c r="M10" s="8">
        <f t="shared" si="7"/>
        <v>37.384203018950735</v>
      </c>
      <c r="N10" s="5">
        <f t="shared" si="8"/>
        <v>64.24000000000001</v>
      </c>
      <c r="O10" s="8">
        <f t="shared" si="9"/>
        <v>50.453167459906076</v>
      </c>
      <c r="Q10" s="4">
        <v>5</v>
      </c>
      <c r="R10" s="4">
        <v>5</v>
      </c>
      <c r="S10" s="4">
        <f t="shared" si="10"/>
        <v>5</v>
      </c>
      <c r="T10" s="4">
        <f t="shared" si="11"/>
        <v>45.45454545454545</v>
      </c>
      <c r="U10" s="4">
        <f t="shared" si="12"/>
        <v>90.09255066228913</v>
      </c>
      <c r="V10" s="8">
        <v>50.453167459906076</v>
      </c>
      <c r="W10" s="8">
        <f t="shared" si="13"/>
        <v>16.344956413449562</v>
      </c>
      <c r="X10" s="10">
        <v>1351</v>
      </c>
    </row>
    <row r="11" spans="1:24" ht="12.75">
      <c r="A11" s="10">
        <v>1352</v>
      </c>
      <c r="B11" s="5">
        <v>30.73</v>
      </c>
      <c r="C11" s="4">
        <f t="shared" si="0"/>
        <v>98.05986342459634</v>
      </c>
      <c r="D11" s="5">
        <v>22.84</v>
      </c>
      <c r="E11" s="4">
        <f t="shared" si="1"/>
        <v>88.50929270069598</v>
      </c>
      <c r="F11" s="5">
        <f t="shared" si="2"/>
        <v>53.57</v>
      </c>
      <c r="G11" s="8">
        <f t="shared" si="3"/>
        <v>93.74693751837489</v>
      </c>
      <c r="H11" s="5">
        <v>26.01</v>
      </c>
      <c r="I11" s="8">
        <f t="shared" si="4"/>
        <v>58.2348199892531</v>
      </c>
      <c r="J11" s="5">
        <f t="shared" si="5"/>
        <v>79.58</v>
      </c>
      <c r="K11" s="4">
        <f t="shared" si="6"/>
        <v>78.16735947948672</v>
      </c>
      <c r="L11" s="5">
        <v>9.54</v>
      </c>
      <c r="M11" s="8">
        <f t="shared" si="7"/>
        <v>37.384203018950735</v>
      </c>
      <c r="N11" s="5">
        <f t="shared" si="8"/>
        <v>89.12</v>
      </c>
      <c r="O11" s="8">
        <f t="shared" si="9"/>
        <v>69.99355983852475</v>
      </c>
      <c r="Q11" s="4">
        <v>5</v>
      </c>
      <c r="R11" s="4">
        <v>5</v>
      </c>
      <c r="S11" s="4">
        <f t="shared" si="10"/>
        <v>5</v>
      </c>
      <c r="T11" s="4">
        <f t="shared" si="11"/>
        <v>45.45454545454545</v>
      </c>
      <c r="U11" s="4">
        <f t="shared" si="12"/>
        <v>64.941039660519</v>
      </c>
      <c r="V11" s="8">
        <v>69.99355983852475</v>
      </c>
      <c r="W11" s="8">
        <f t="shared" si="13"/>
        <v>11.781867145421902</v>
      </c>
      <c r="X11" s="10">
        <v>1352</v>
      </c>
    </row>
    <row r="12" spans="1:24" ht="12.75">
      <c r="A12" s="10">
        <v>1353</v>
      </c>
      <c r="B12" s="5">
        <v>19.65</v>
      </c>
      <c r="C12" s="4">
        <f t="shared" si="0"/>
        <v>62.70342714914799</v>
      </c>
      <c r="D12" s="5">
        <v>20.93</v>
      </c>
      <c r="E12" s="4">
        <f t="shared" si="1"/>
        <v>81.10768372266055</v>
      </c>
      <c r="F12" s="5">
        <f t="shared" si="2"/>
        <v>40.58</v>
      </c>
      <c r="G12" s="8">
        <f t="shared" si="3"/>
        <v>71.01457391255653</v>
      </c>
      <c r="H12" s="5">
        <v>30.93</v>
      </c>
      <c r="I12" s="8">
        <f t="shared" si="4"/>
        <v>69.25040300913487</v>
      </c>
      <c r="J12" s="5">
        <f t="shared" si="5"/>
        <v>71.50999999999999</v>
      </c>
      <c r="K12" s="4">
        <f t="shared" si="6"/>
        <v>70.24061166597254</v>
      </c>
      <c r="L12" s="5">
        <v>10.5</v>
      </c>
      <c r="M12" s="8">
        <f t="shared" si="7"/>
        <v>41.146135398216224</v>
      </c>
      <c r="N12" s="5">
        <f t="shared" si="8"/>
        <v>82.00999999999999</v>
      </c>
      <c r="O12" s="8">
        <f t="shared" si="9"/>
        <v>64.40946860813973</v>
      </c>
      <c r="Q12" s="4">
        <v>5</v>
      </c>
      <c r="R12" s="4">
        <v>5</v>
      </c>
      <c r="S12" s="4">
        <f t="shared" si="10"/>
        <v>5</v>
      </c>
      <c r="T12" s="4">
        <f t="shared" si="11"/>
        <v>45.45454545454545</v>
      </c>
      <c r="U12" s="4">
        <f t="shared" si="12"/>
        <v>70.57121637050913</v>
      </c>
      <c r="V12" s="8">
        <v>64.40946860813973</v>
      </c>
      <c r="W12" s="8">
        <f t="shared" si="13"/>
        <v>12.80331666869894</v>
      </c>
      <c r="X12" s="10">
        <v>1353</v>
      </c>
    </row>
    <row r="13" spans="1:24" ht="12.75">
      <c r="A13" s="10">
        <v>1354</v>
      </c>
      <c r="B13" s="5">
        <v>15.44</v>
      </c>
      <c r="C13" s="4">
        <f t="shared" si="0"/>
        <v>49.26925777011934</v>
      </c>
      <c r="D13" s="5">
        <v>16.18</v>
      </c>
      <c r="E13" s="4">
        <f t="shared" si="1"/>
        <v>62.70054097623735</v>
      </c>
      <c r="F13" s="5">
        <f t="shared" si="2"/>
        <v>31.619999999999997</v>
      </c>
      <c r="G13" s="8">
        <f t="shared" si="3"/>
        <v>55.33466799199205</v>
      </c>
      <c r="H13" s="5">
        <v>30.39</v>
      </c>
      <c r="I13" s="8">
        <f t="shared" si="4"/>
        <v>68.0413756045137</v>
      </c>
      <c r="J13" s="5">
        <f t="shared" si="5"/>
        <v>62.01</v>
      </c>
      <c r="K13" s="4">
        <f t="shared" si="6"/>
        <v>60.90924806889886</v>
      </c>
      <c r="L13" s="5">
        <v>10.52</v>
      </c>
      <c r="M13" s="8">
        <f t="shared" si="7"/>
        <v>41.22450898945091</v>
      </c>
      <c r="N13" s="5">
        <f t="shared" si="8"/>
        <v>72.53</v>
      </c>
      <c r="O13" s="8">
        <f t="shared" si="9"/>
        <v>56.964013634293075</v>
      </c>
      <c r="Q13" s="4">
        <v>5</v>
      </c>
      <c r="R13" s="4">
        <v>5</v>
      </c>
      <c r="S13" s="4">
        <f t="shared" si="10"/>
        <v>5</v>
      </c>
      <c r="T13" s="4">
        <f t="shared" si="11"/>
        <v>45.45454545454545</v>
      </c>
      <c r="U13" s="4">
        <f t="shared" si="12"/>
        <v>79.79519446498628</v>
      </c>
      <c r="V13" s="8">
        <v>56.964013634293075</v>
      </c>
      <c r="W13" s="8">
        <f t="shared" si="13"/>
        <v>14.476768233834274</v>
      </c>
      <c r="X13" s="10">
        <v>1354</v>
      </c>
    </row>
    <row r="14" spans="1:24" ht="12.75">
      <c r="A14" s="10">
        <v>1355</v>
      </c>
      <c r="B14" s="5">
        <v>18.19</v>
      </c>
      <c r="C14" s="4">
        <f t="shared" si="0"/>
        <v>58.04454655689578</v>
      </c>
      <c r="D14" s="5">
        <v>17.13</v>
      </c>
      <c r="E14" s="4">
        <f t="shared" si="1"/>
        <v>66.381969525522</v>
      </c>
      <c r="F14" s="5">
        <f t="shared" si="2"/>
        <v>35.32</v>
      </c>
      <c r="G14" s="8">
        <f t="shared" si="3"/>
        <v>61.80962914222514</v>
      </c>
      <c r="H14" s="5">
        <v>32.4</v>
      </c>
      <c r="I14" s="8">
        <f t="shared" si="4"/>
        <v>72.54164427727028</v>
      </c>
      <c r="J14" s="5">
        <f t="shared" si="5"/>
        <v>67.72</v>
      </c>
      <c r="K14" s="4">
        <f t="shared" si="6"/>
        <v>66.51788871513999</v>
      </c>
      <c r="L14" s="5">
        <v>10.5</v>
      </c>
      <c r="M14" s="8">
        <f t="shared" si="7"/>
        <v>41.146135398216224</v>
      </c>
      <c r="N14" s="5">
        <f t="shared" si="8"/>
        <v>78.22</v>
      </c>
      <c r="O14" s="8">
        <f t="shared" si="9"/>
        <v>61.43285738969261</v>
      </c>
      <c r="Q14" s="4">
        <v>6</v>
      </c>
      <c r="R14" s="4">
        <v>6</v>
      </c>
      <c r="S14" s="4">
        <f t="shared" si="10"/>
        <v>6</v>
      </c>
      <c r="T14" s="4">
        <f t="shared" si="11"/>
        <v>54.54545454545454</v>
      </c>
      <c r="U14" s="4">
        <f t="shared" si="12"/>
        <v>88.78873108481902</v>
      </c>
      <c r="V14" s="8">
        <v>61.43285738969261</v>
      </c>
      <c r="W14" s="8">
        <f t="shared" si="13"/>
        <v>16.108412170800307</v>
      </c>
      <c r="X14" s="10">
        <v>1355</v>
      </c>
    </row>
    <row r="15" spans="1:24" ht="12.75">
      <c r="A15" s="10">
        <v>1356</v>
      </c>
      <c r="B15" s="5">
        <v>25.2</v>
      </c>
      <c r="C15" s="4">
        <f t="shared" si="0"/>
        <v>80.41355542791499</v>
      </c>
      <c r="D15" s="5">
        <v>22.84</v>
      </c>
      <c r="E15" s="4">
        <f t="shared" si="1"/>
        <v>88.50929270069598</v>
      </c>
      <c r="F15" s="5">
        <f t="shared" si="2"/>
        <v>48.04</v>
      </c>
      <c r="G15" s="8">
        <f t="shared" si="3"/>
        <v>84.0694955830265</v>
      </c>
      <c r="H15" s="5">
        <v>31.2</v>
      </c>
      <c r="I15" s="8">
        <f t="shared" si="4"/>
        <v>69.85491671144545</v>
      </c>
      <c r="J15" s="5">
        <f t="shared" si="5"/>
        <v>79.24</v>
      </c>
      <c r="K15" s="4">
        <f t="shared" si="6"/>
        <v>77.83339488759144</v>
      </c>
      <c r="L15" s="5">
        <v>11.62</v>
      </c>
      <c r="M15" s="8">
        <f t="shared" si="7"/>
        <v>45.53505650735928</v>
      </c>
      <c r="N15" s="5">
        <f t="shared" si="8"/>
        <v>90.86</v>
      </c>
      <c r="O15" s="8">
        <f t="shared" si="9"/>
        <v>71.36013068815483</v>
      </c>
      <c r="Q15" s="4">
        <v>6</v>
      </c>
      <c r="R15" s="4">
        <v>6</v>
      </c>
      <c r="S15" s="4">
        <f t="shared" si="10"/>
        <v>6</v>
      </c>
      <c r="T15" s="4">
        <f t="shared" si="11"/>
        <v>54.54545454545454</v>
      </c>
      <c r="U15" s="4">
        <f t="shared" si="12"/>
        <v>76.436875912993</v>
      </c>
      <c r="V15" s="8">
        <v>71.36013068815483</v>
      </c>
      <c r="W15" s="8">
        <f t="shared" si="13"/>
        <v>13.86748844375963</v>
      </c>
      <c r="X15" s="10">
        <v>1356</v>
      </c>
    </row>
    <row r="16" spans="1:24" ht="12.75">
      <c r="A16" s="10">
        <v>1357</v>
      </c>
      <c r="B16" s="5">
        <v>28.53</v>
      </c>
      <c r="C16" s="4">
        <f t="shared" si="0"/>
        <v>91.03963239517519</v>
      </c>
      <c r="D16" s="5">
        <v>26.64</v>
      </c>
      <c r="E16" s="4">
        <f t="shared" si="1"/>
        <v>103.23500689783455</v>
      </c>
      <c r="F16" s="5">
        <f t="shared" si="2"/>
        <v>55.17</v>
      </c>
      <c r="G16" s="8">
        <f t="shared" si="3"/>
        <v>96.54692071847569</v>
      </c>
      <c r="H16" s="5">
        <v>39.63</v>
      </c>
      <c r="I16" s="8">
        <f t="shared" si="4"/>
        <v>88.72917786136486</v>
      </c>
      <c r="J16" s="5">
        <f t="shared" si="5"/>
        <v>94.80000000000001</v>
      </c>
      <c r="K16" s="4">
        <f t="shared" si="6"/>
        <v>93.11718621079847</v>
      </c>
      <c r="L16" s="5">
        <v>11.94</v>
      </c>
      <c r="M16" s="8">
        <f t="shared" si="7"/>
        <v>46.78903396711444</v>
      </c>
      <c r="N16" s="5">
        <f t="shared" si="8"/>
        <v>106.74000000000001</v>
      </c>
      <c r="O16" s="8">
        <f t="shared" si="9"/>
        <v>83.83205315489374</v>
      </c>
      <c r="Q16" s="4">
        <v>6</v>
      </c>
      <c r="R16" s="4">
        <v>6</v>
      </c>
      <c r="S16" s="4">
        <f t="shared" si="10"/>
        <v>6</v>
      </c>
      <c r="T16" s="4">
        <f t="shared" si="11"/>
        <v>54.54545454545454</v>
      </c>
      <c r="U16" s="4">
        <f t="shared" si="12"/>
        <v>65.06515407021308</v>
      </c>
      <c r="V16" s="8">
        <v>83.83205315489374</v>
      </c>
      <c r="W16" s="8">
        <f t="shared" si="13"/>
        <v>11.804384485666104</v>
      </c>
      <c r="X16" s="10">
        <v>1357</v>
      </c>
    </row>
    <row r="17" spans="1:24" ht="12.75">
      <c r="A17" s="10">
        <v>1358</v>
      </c>
      <c r="B17" s="5">
        <v>37.97</v>
      </c>
      <c r="C17" s="4">
        <f t="shared" si="0"/>
        <v>121.16280553960048</v>
      </c>
      <c r="D17" s="5">
        <v>26.64</v>
      </c>
      <c r="E17" s="4">
        <f t="shared" si="1"/>
        <v>103.23500689783455</v>
      </c>
      <c r="F17" s="5">
        <f t="shared" si="2"/>
        <v>64.61</v>
      </c>
      <c r="G17" s="8">
        <f t="shared" si="3"/>
        <v>113.0668215990704</v>
      </c>
      <c r="H17" s="5">
        <v>50.46</v>
      </c>
      <c r="I17" s="8">
        <f t="shared" si="4"/>
        <v>112.9768941429339</v>
      </c>
      <c r="J17" s="5">
        <f t="shared" si="5"/>
        <v>115.07</v>
      </c>
      <c r="K17" s="4">
        <f t="shared" si="6"/>
        <v>113.02736938055462</v>
      </c>
      <c r="L17" s="5">
        <v>12.41</v>
      </c>
      <c r="M17" s="8">
        <f t="shared" si="7"/>
        <v>48.63081336112984</v>
      </c>
      <c r="N17" s="5">
        <f t="shared" si="8"/>
        <v>127.47999999999999</v>
      </c>
      <c r="O17" s="8">
        <f t="shared" si="9"/>
        <v>100.12094937404771</v>
      </c>
      <c r="Q17" s="4">
        <v>6</v>
      </c>
      <c r="R17" s="4">
        <v>6</v>
      </c>
      <c r="S17" s="4">
        <f t="shared" si="10"/>
        <v>6</v>
      </c>
      <c r="T17" s="4">
        <f t="shared" si="11"/>
        <v>54.54545454545454</v>
      </c>
      <c r="U17" s="4">
        <f t="shared" si="12"/>
        <v>54.479561856405276</v>
      </c>
      <c r="V17" s="8">
        <v>100.12094937404771</v>
      </c>
      <c r="W17" s="8">
        <f t="shared" si="13"/>
        <v>9.883903357389395</v>
      </c>
      <c r="X17" s="10">
        <v>1358</v>
      </c>
    </row>
    <row r="18" spans="1:24" ht="12.75">
      <c r="A18" s="10">
        <v>1359</v>
      </c>
      <c r="B18" s="5">
        <v>29.41</v>
      </c>
      <c r="C18" s="4">
        <f t="shared" si="0"/>
        <v>93.84772480694365</v>
      </c>
      <c r="D18" s="5">
        <v>25.69</v>
      </c>
      <c r="E18" s="4">
        <f t="shared" si="1"/>
        <v>99.5535783485499</v>
      </c>
      <c r="F18" s="5">
        <f t="shared" si="2"/>
        <v>55.1</v>
      </c>
      <c r="G18" s="8">
        <f t="shared" si="3"/>
        <v>96.42442145347128</v>
      </c>
      <c r="H18" s="5">
        <v>42.87</v>
      </c>
      <c r="I18" s="8">
        <f t="shared" si="4"/>
        <v>95.98334228909188</v>
      </c>
      <c r="J18" s="5">
        <f t="shared" si="5"/>
        <v>97.97</v>
      </c>
      <c r="K18" s="4">
        <f t="shared" si="6"/>
        <v>96.23091490582199</v>
      </c>
      <c r="L18" s="5">
        <v>10.31</v>
      </c>
      <c r="M18" s="8">
        <f t="shared" si="7"/>
        <v>40.401586281486594</v>
      </c>
      <c r="N18" s="5">
        <f t="shared" si="8"/>
        <v>108.28</v>
      </c>
      <c r="O18" s="8">
        <f t="shared" si="9"/>
        <v>85.04154689537094</v>
      </c>
      <c r="Q18" s="4">
        <v>6</v>
      </c>
      <c r="R18" s="4">
        <v>6</v>
      </c>
      <c r="S18" s="4">
        <f t="shared" si="10"/>
        <v>6</v>
      </c>
      <c r="T18" s="4">
        <f t="shared" si="11"/>
        <v>54.54545454545454</v>
      </c>
      <c r="U18" s="4">
        <f t="shared" si="12"/>
        <v>64.13977230748563</v>
      </c>
      <c r="V18" s="8">
        <v>85.04154689537094</v>
      </c>
      <c r="W18" s="8">
        <f t="shared" si="13"/>
        <v>11.636497968230513</v>
      </c>
      <c r="X18" s="10">
        <v>1359</v>
      </c>
    </row>
    <row r="19" spans="1:24" ht="12.75">
      <c r="A19" s="10">
        <v>1360</v>
      </c>
      <c r="B19" s="5">
        <v>38.38</v>
      </c>
      <c r="C19" s="4">
        <f t="shared" si="0"/>
        <v>122.47112132235625</v>
      </c>
      <c r="D19" s="5">
        <v>29.5</v>
      </c>
      <c r="E19" s="4">
        <f t="shared" si="1"/>
        <v>114.31804442515462</v>
      </c>
      <c r="F19" s="5">
        <f t="shared" si="2"/>
        <v>67.88</v>
      </c>
      <c r="G19" s="8">
        <f t="shared" si="3"/>
        <v>118.7892872642764</v>
      </c>
      <c r="H19" s="5">
        <v>43.86</v>
      </c>
      <c r="I19" s="8">
        <f t="shared" si="4"/>
        <v>98.19989253089736</v>
      </c>
      <c r="J19" s="5">
        <f t="shared" si="5"/>
        <v>111.74</v>
      </c>
      <c r="K19" s="4">
        <f t="shared" si="6"/>
        <v>109.75648087758036</v>
      </c>
      <c r="L19" s="5">
        <v>12.34</v>
      </c>
      <c r="M19" s="8">
        <f t="shared" si="7"/>
        <v>48.356505791808395</v>
      </c>
      <c r="N19" s="5">
        <f t="shared" si="8"/>
        <v>124.08</v>
      </c>
      <c r="O19" s="8">
        <f t="shared" si="9"/>
        <v>97.45063851844871</v>
      </c>
      <c r="Q19" s="4">
        <v>6</v>
      </c>
      <c r="R19" s="4">
        <v>6</v>
      </c>
      <c r="S19" s="4">
        <f t="shared" si="10"/>
        <v>6</v>
      </c>
      <c r="T19" s="4">
        <f t="shared" si="11"/>
        <v>54.54545454545454</v>
      </c>
      <c r="U19" s="4">
        <f t="shared" si="12"/>
        <v>55.972393177422184</v>
      </c>
      <c r="V19" s="8">
        <v>97.45063851844871</v>
      </c>
      <c r="W19" s="8">
        <f t="shared" si="13"/>
        <v>10.154738878143133</v>
      </c>
      <c r="X19" s="10">
        <v>1360</v>
      </c>
    </row>
    <row r="20" spans="1:24" ht="12.75">
      <c r="A20" s="10">
        <v>1361</v>
      </c>
      <c r="B20" s="5">
        <v>49.22</v>
      </c>
      <c r="C20" s="4">
        <f t="shared" si="0"/>
        <v>157.06171421277682</v>
      </c>
      <c r="D20" s="5">
        <v>37.11</v>
      </c>
      <c r="E20" s="4">
        <f t="shared" si="1"/>
        <v>143.8082246988979</v>
      </c>
      <c r="F20" s="5">
        <f t="shared" si="2"/>
        <v>86.33</v>
      </c>
      <c r="G20" s="8">
        <f t="shared" si="3"/>
        <v>151.07659354043875</v>
      </c>
      <c r="H20" s="5">
        <v>43.65</v>
      </c>
      <c r="I20" s="8">
        <f t="shared" si="4"/>
        <v>97.72971520687803</v>
      </c>
      <c r="J20" s="5">
        <f t="shared" si="5"/>
        <v>129.98</v>
      </c>
      <c r="K20" s="4">
        <f t="shared" si="6"/>
        <v>127.67269898396182</v>
      </c>
      <c r="L20" s="5">
        <v>15.1</v>
      </c>
      <c r="M20" s="8">
        <f t="shared" si="7"/>
        <v>59.17206138219666</v>
      </c>
      <c r="N20" s="5">
        <f t="shared" si="8"/>
        <v>145.07999999999998</v>
      </c>
      <c r="O20" s="8">
        <f t="shared" si="9"/>
        <v>113.94373497950143</v>
      </c>
      <c r="Q20" s="4">
        <v>6</v>
      </c>
      <c r="R20" s="4">
        <v>6</v>
      </c>
      <c r="S20" s="4">
        <f t="shared" si="10"/>
        <v>6</v>
      </c>
      <c r="T20" s="4">
        <f t="shared" si="11"/>
        <v>54.54545454545454</v>
      </c>
      <c r="U20" s="4">
        <f t="shared" si="12"/>
        <v>47.870516580194</v>
      </c>
      <c r="V20" s="8">
        <v>113.94373497950143</v>
      </c>
      <c r="W20" s="8">
        <f t="shared" si="13"/>
        <v>8.684863523573203</v>
      </c>
      <c r="X20" s="10">
        <v>1361</v>
      </c>
    </row>
    <row r="21" spans="1:24" ht="12.75">
      <c r="A21" s="10">
        <v>1362</v>
      </c>
      <c r="B21" s="5">
        <v>19.84</v>
      </c>
      <c r="C21" s="4">
        <f t="shared" si="0"/>
        <v>63.30971982896164</v>
      </c>
      <c r="D21" s="5">
        <v>19.98</v>
      </c>
      <c r="E21" s="4">
        <f t="shared" si="1"/>
        <v>77.4262551733759</v>
      </c>
      <c r="F21" s="5">
        <f t="shared" si="2"/>
        <v>39.82</v>
      </c>
      <c r="G21" s="8">
        <f t="shared" si="3"/>
        <v>69.68458189250865</v>
      </c>
      <c r="H21" s="5">
        <v>33.93</v>
      </c>
      <c r="I21" s="8">
        <f t="shared" si="4"/>
        <v>75.96722192369694</v>
      </c>
      <c r="J21" s="5">
        <f t="shared" si="5"/>
        <v>73.75</v>
      </c>
      <c r="K21" s="4">
        <f t="shared" si="6"/>
        <v>72.44084897728256</v>
      </c>
      <c r="L21" s="5">
        <v>15.45</v>
      </c>
      <c r="M21" s="8">
        <f t="shared" si="7"/>
        <v>60.543599228803856</v>
      </c>
      <c r="N21" s="5">
        <f t="shared" si="8"/>
        <v>89.2</v>
      </c>
      <c r="O21" s="8">
        <f t="shared" si="9"/>
        <v>70.05639068218589</v>
      </c>
      <c r="Q21" s="4">
        <v>6.75</v>
      </c>
      <c r="R21" s="4">
        <v>6.75</v>
      </c>
      <c r="S21" s="4">
        <f t="shared" si="10"/>
        <v>6.75</v>
      </c>
      <c r="T21" s="4">
        <f t="shared" si="11"/>
        <v>61.36363636363637</v>
      </c>
      <c r="U21" s="4">
        <f t="shared" si="12"/>
        <v>87.59177537708928</v>
      </c>
      <c r="V21" s="8">
        <v>70.05639068218589</v>
      </c>
      <c r="W21" s="8">
        <f t="shared" si="13"/>
        <v>15.891255605381165</v>
      </c>
      <c r="X21" s="10">
        <v>1362</v>
      </c>
    </row>
    <row r="22" spans="1:24" ht="12.75">
      <c r="A22" s="10">
        <v>1363</v>
      </c>
      <c r="B22" s="5">
        <v>25.63</v>
      </c>
      <c r="C22" s="4">
        <f t="shared" si="0"/>
        <v>81.7856914927564</v>
      </c>
      <c r="D22" s="5">
        <v>23.79</v>
      </c>
      <c r="E22" s="4">
        <f t="shared" si="1"/>
        <v>92.19072124998063</v>
      </c>
      <c r="F22" s="5">
        <f t="shared" si="2"/>
        <v>49.42</v>
      </c>
      <c r="G22" s="8">
        <f t="shared" si="3"/>
        <v>86.48448109311344</v>
      </c>
      <c r="H22" s="5">
        <v>35.76</v>
      </c>
      <c r="I22" s="8">
        <f t="shared" si="4"/>
        <v>80.06448146157979</v>
      </c>
      <c r="J22" s="5">
        <f t="shared" si="5"/>
        <v>85.18</v>
      </c>
      <c r="K22" s="4">
        <f t="shared" si="6"/>
        <v>83.66795275776174</v>
      </c>
      <c r="L22" s="5">
        <v>13.37</v>
      </c>
      <c r="M22" s="8">
        <f t="shared" si="7"/>
        <v>52.39274574039532</v>
      </c>
      <c r="N22" s="5">
        <f t="shared" si="8"/>
        <v>98.55000000000001</v>
      </c>
      <c r="O22" s="8">
        <f t="shared" si="9"/>
        <v>77.39974553508318</v>
      </c>
      <c r="Q22" s="4">
        <v>7</v>
      </c>
      <c r="R22" s="4">
        <v>7</v>
      </c>
      <c r="S22" s="4">
        <f t="shared" si="10"/>
        <v>7</v>
      </c>
      <c r="T22" s="4">
        <f t="shared" si="11"/>
        <v>63.63636363636363</v>
      </c>
      <c r="U22" s="4">
        <f t="shared" si="12"/>
        <v>82.21779438217793</v>
      </c>
      <c r="V22" s="8">
        <v>77.39974553508318</v>
      </c>
      <c r="W22" s="8">
        <f t="shared" si="13"/>
        <v>14.91628614916286</v>
      </c>
      <c r="X22" s="10">
        <v>1363</v>
      </c>
    </row>
    <row r="23" spans="1:24" ht="12.75">
      <c r="A23" s="10">
        <v>1364</v>
      </c>
      <c r="B23" s="5">
        <v>40.83</v>
      </c>
      <c r="C23" s="4">
        <f t="shared" si="0"/>
        <v>130.28910587784796</v>
      </c>
      <c r="D23" s="5">
        <v>30.45</v>
      </c>
      <c r="E23" s="4">
        <f t="shared" si="1"/>
        <v>117.99947297443927</v>
      </c>
      <c r="F23" s="5">
        <f t="shared" si="2"/>
        <v>71.28</v>
      </c>
      <c r="G23" s="8">
        <f t="shared" si="3"/>
        <v>124.73925156449062</v>
      </c>
      <c r="H23" s="5">
        <v>51.27</v>
      </c>
      <c r="I23" s="8">
        <f t="shared" si="4"/>
        <v>114.79043524986568</v>
      </c>
      <c r="J23" s="5">
        <f t="shared" si="5"/>
        <v>122.55000000000001</v>
      </c>
      <c r="K23" s="4">
        <f t="shared" si="6"/>
        <v>120.37459040225053</v>
      </c>
      <c r="L23" s="5">
        <v>14.37</v>
      </c>
      <c r="M23" s="8">
        <f t="shared" si="7"/>
        <v>56.31142530213019</v>
      </c>
      <c r="N23" s="5">
        <f t="shared" si="8"/>
        <v>136.92000000000002</v>
      </c>
      <c r="O23" s="8">
        <f t="shared" si="9"/>
        <v>107.53498892606382</v>
      </c>
      <c r="Q23" s="4">
        <v>7</v>
      </c>
      <c r="R23" s="4">
        <v>7</v>
      </c>
      <c r="S23" s="4">
        <f t="shared" si="10"/>
        <v>7</v>
      </c>
      <c r="T23" s="4">
        <f t="shared" si="11"/>
        <v>63.63636363636363</v>
      </c>
      <c r="U23" s="4">
        <f t="shared" si="12"/>
        <v>59.17735638594534</v>
      </c>
      <c r="V23" s="8">
        <v>107.53498892606382</v>
      </c>
      <c r="W23" s="8">
        <f t="shared" si="13"/>
        <v>10.736196319018404</v>
      </c>
      <c r="X23" s="10">
        <v>1364</v>
      </c>
    </row>
    <row r="24" spans="1:24" ht="12.75">
      <c r="A24" s="10">
        <v>1365</v>
      </c>
      <c r="B24" s="5">
        <v>33.87</v>
      </c>
      <c r="C24" s="4">
        <f t="shared" si="0"/>
        <v>108.07964771204288</v>
      </c>
      <c r="D24" s="5">
        <v>28.55</v>
      </c>
      <c r="E24" s="4">
        <f t="shared" si="1"/>
        <v>110.63661587586999</v>
      </c>
      <c r="F24" s="5">
        <f t="shared" si="2"/>
        <v>62.42</v>
      </c>
      <c r="G24" s="8">
        <f t="shared" si="3"/>
        <v>109.23434459393245</v>
      </c>
      <c r="H24" s="5">
        <v>54.78</v>
      </c>
      <c r="I24" s="8">
        <f t="shared" si="4"/>
        <v>122.64911337990327</v>
      </c>
      <c r="J24" s="5">
        <f t="shared" si="5"/>
        <v>117.2</v>
      </c>
      <c r="K24" s="4">
        <f t="shared" si="6"/>
        <v>115.11955932389853</v>
      </c>
      <c r="L24" s="5">
        <v>14.37</v>
      </c>
      <c r="M24" s="8">
        <f t="shared" si="7"/>
        <v>56.31142530213019</v>
      </c>
      <c r="N24" s="5">
        <f t="shared" si="8"/>
        <v>131.57</v>
      </c>
      <c r="O24" s="8">
        <f t="shared" si="9"/>
        <v>103.33317625622418</v>
      </c>
      <c r="Q24" s="4">
        <v>7.5</v>
      </c>
      <c r="R24" s="4">
        <v>7.5</v>
      </c>
      <c r="S24" s="4">
        <f t="shared" si="10"/>
        <v>7.5</v>
      </c>
      <c r="T24" s="4">
        <f t="shared" si="11"/>
        <v>68.18181818181817</v>
      </c>
      <c r="U24" s="4">
        <f t="shared" si="12"/>
        <v>65.98250499215764</v>
      </c>
      <c r="V24" s="8">
        <v>103.33317625622418</v>
      </c>
      <c r="W24" s="8">
        <f t="shared" si="13"/>
        <v>11.970814015353044</v>
      </c>
      <c r="X24" s="10">
        <v>1365</v>
      </c>
    </row>
    <row r="25" spans="1:24" ht="12.75">
      <c r="A25" s="10">
        <v>1366</v>
      </c>
      <c r="B25" s="5">
        <v>35.28</v>
      </c>
      <c r="C25" s="4">
        <f t="shared" si="0"/>
        <v>112.578977599081</v>
      </c>
      <c r="D25" s="5">
        <v>31.4</v>
      </c>
      <c r="E25" s="4">
        <f t="shared" si="1"/>
        <v>121.6809015237239</v>
      </c>
      <c r="F25" s="5">
        <f t="shared" si="2"/>
        <v>66.68</v>
      </c>
      <c r="G25" s="8">
        <f t="shared" si="3"/>
        <v>116.68929986420082</v>
      </c>
      <c r="H25" s="5">
        <v>42.54</v>
      </c>
      <c r="I25" s="8">
        <f t="shared" si="4"/>
        <v>95.24449220849004</v>
      </c>
      <c r="J25" s="5">
        <f t="shared" si="5"/>
        <v>109.22</v>
      </c>
      <c r="K25" s="4">
        <f t="shared" si="6"/>
        <v>107.28121390235661</v>
      </c>
      <c r="L25" s="5">
        <v>15.37</v>
      </c>
      <c r="M25" s="8">
        <f t="shared" si="7"/>
        <v>60.23010486386507</v>
      </c>
      <c r="N25" s="5">
        <f t="shared" si="8"/>
        <v>124.59</v>
      </c>
      <c r="O25" s="8">
        <f t="shared" si="9"/>
        <v>97.85118514678857</v>
      </c>
      <c r="Q25" s="4">
        <v>8</v>
      </c>
      <c r="R25" s="4">
        <v>8</v>
      </c>
      <c r="S25" s="4">
        <f t="shared" si="10"/>
        <v>8</v>
      </c>
      <c r="T25" s="4">
        <f t="shared" si="11"/>
        <v>72.72727272727273</v>
      </c>
      <c r="U25" s="4">
        <f t="shared" si="12"/>
        <v>74.32436573780181</v>
      </c>
      <c r="V25" s="8">
        <v>97.85118514678857</v>
      </c>
      <c r="W25" s="8">
        <f t="shared" si="13"/>
        <v>13.484228268721406</v>
      </c>
      <c r="X25" s="10">
        <v>1366</v>
      </c>
    </row>
    <row r="26" spans="1:24" ht="12.75">
      <c r="A26" s="10">
        <v>1367</v>
      </c>
      <c r="B26" s="5">
        <v>39.54</v>
      </c>
      <c r="C26" s="4">
        <f t="shared" si="0"/>
        <v>126.17269768332375</v>
      </c>
      <c r="D26" s="5">
        <v>30.45</v>
      </c>
      <c r="E26" s="4">
        <f t="shared" si="1"/>
        <v>117.99947297443927</v>
      </c>
      <c r="F26" s="5">
        <f t="shared" si="2"/>
        <v>69.99</v>
      </c>
      <c r="G26" s="8">
        <f t="shared" si="3"/>
        <v>122.48176510940934</v>
      </c>
      <c r="H26" s="5">
        <v>49.08</v>
      </c>
      <c r="I26" s="8">
        <f t="shared" si="4"/>
        <v>109.88715744223533</v>
      </c>
      <c r="J26" s="5">
        <f t="shared" si="5"/>
        <v>119.07</v>
      </c>
      <c r="K26" s="4">
        <f t="shared" si="6"/>
        <v>116.95636457932248</v>
      </c>
      <c r="L26" s="5">
        <v>17.45</v>
      </c>
      <c r="M26" s="8">
        <f t="shared" si="7"/>
        <v>68.38095835227361</v>
      </c>
      <c r="N26" s="5">
        <f t="shared" si="8"/>
        <v>136.51999999999998</v>
      </c>
      <c r="O26" s="8">
        <f t="shared" si="9"/>
        <v>107.22083470775803</v>
      </c>
      <c r="Q26" s="4">
        <v>8</v>
      </c>
      <c r="R26" s="4">
        <v>8</v>
      </c>
      <c r="S26" s="4">
        <f t="shared" si="10"/>
        <v>8</v>
      </c>
      <c r="T26" s="4">
        <f t="shared" si="11"/>
        <v>72.72727272727273</v>
      </c>
      <c r="U26" s="4">
        <f t="shared" si="12"/>
        <v>67.82942226247238</v>
      </c>
      <c r="V26" s="8">
        <v>107.22083470775803</v>
      </c>
      <c r="W26" s="8">
        <f t="shared" si="13"/>
        <v>12.305889246996779</v>
      </c>
      <c r="X26" s="10">
        <v>1367</v>
      </c>
    </row>
    <row r="27" spans="1:24" ht="12.75">
      <c r="A27" s="10">
        <v>1368</v>
      </c>
      <c r="B27" s="5">
        <v>44.24</v>
      </c>
      <c r="C27" s="4">
        <f t="shared" si="0"/>
        <v>141.17046397345078</v>
      </c>
      <c r="D27" s="5">
        <v>31.4</v>
      </c>
      <c r="E27" s="4">
        <f t="shared" si="1"/>
        <v>121.6809015237239</v>
      </c>
      <c r="F27" s="5">
        <f t="shared" si="2"/>
        <v>75.64</v>
      </c>
      <c r="G27" s="8">
        <f t="shared" si="3"/>
        <v>132.36920578476528</v>
      </c>
      <c r="H27" s="5">
        <v>47.73</v>
      </c>
      <c r="I27" s="8">
        <f t="shared" si="4"/>
        <v>106.86458893068243</v>
      </c>
      <c r="J27" s="5">
        <f t="shared" si="5"/>
        <v>123.37</v>
      </c>
      <c r="K27" s="4">
        <f t="shared" si="6"/>
        <v>121.18003441799796</v>
      </c>
      <c r="L27" s="5">
        <v>19.5</v>
      </c>
      <c r="M27" s="8">
        <f t="shared" si="7"/>
        <v>76.41425145383012</v>
      </c>
      <c r="N27" s="5">
        <f t="shared" si="8"/>
        <v>142.87</v>
      </c>
      <c r="O27" s="8">
        <f t="shared" si="9"/>
        <v>112.20803292336208</v>
      </c>
      <c r="Q27" s="4">
        <v>8</v>
      </c>
      <c r="R27" s="4">
        <v>8</v>
      </c>
      <c r="S27" s="4">
        <f t="shared" si="10"/>
        <v>8</v>
      </c>
      <c r="T27" s="4">
        <f t="shared" si="11"/>
        <v>72.72727272727273</v>
      </c>
      <c r="U27" s="4">
        <f t="shared" si="12"/>
        <v>64.81467577008979</v>
      </c>
      <c r="V27" s="8">
        <v>112.20803292336208</v>
      </c>
      <c r="W27" s="8">
        <f t="shared" si="13"/>
        <v>11.758941695247428</v>
      </c>
      <c r="X27" s="10">
        <v>1368</v>
      </c>
    </row>
    <row r="28" spans="1:24" ht="12.75">
      <c r="A28" s="10">
        <v>1369</v>
      </c>
      <c r="B28" s="5">
        <v>30.89</v>
      </c>
      <c r="C28" s="4">
        <f t="shared" si="0"/>
        <v>98.57042568128152</v>
      </c>
      <c r="D28" s="5">
        <v>25.69</v>
      </c>
      <c r="E28" s="4">
        <f t="shared" si="1"/>
        <v>99.5535783485499</v>
      </c>
      <c r="F28" s="5">
        <f t="shared" si="2"/>
        <v>56.58</v>
      </c>
      <c r="G28" s="8">
        <f t="shared" si="3"/>
        <v>99.01440591356452</v>
      </c>
      <c r="H28" s="5">
        <v>40.14</v>
      </c>
      <c r="I28" s="8">
        <f t="shared" si="4"/>
        <v>89.87103707684041</v>
      </c>
      <c r="J28" s="5">
        <f t="shared" si="5"/>
        <v>96.72</v>
      </c>
      <c r="K28" s="4">
        <f t="shared" si="6"/>
        <v>95.00310390620703</v>
      </c>
      <c r="L28" s="5">
        <v>21.03</v>
      </c>
      <c r="M28" s="8">
        <f t="shared" si="7"/>
        <v>82.40983118328448</v>
      </c>
      <c r="N28" s="5">
        <f t="shared" si="8"/>
        <v>117.75</v>
      </c>
      <c r="O28" s="8">
        <f t="shared" si="9"/>
        <v>92.47914801375995</v>
      </c>
      <c r="Q28" s="4">
        <v>8</v>
      </c>
      <c r="R28" s="4">
        <v>8</v>
      </c>
      <c r="S28" s="4">
        <f t="shared" si="10"/>
        <v>8</v>
      </c>
      <c r="T28" s="4">
        <f t="shared" si="11"/>
        <v>72.72727272727273</v>
      </c>
      <c r="U28" s="4">
        <f t="shared" si="12"/>
        <v>78.64180660104228</v>
      </c>
      <c r="V28" s="8">
        <v>92.47914801375995</v>
      </c>
      <c r="W28" s="8">
        <f t="shared" si="13"/>
        <v>14.26751592356688</v>
      </c>
      <c r="X28" s="10">
        <v>1369</v>
      </c>
    </row>
    <row r="29" spans="1:24" ht="12.75">
      <c r="A29" s="10">
        <v>1370</v>
      </c>
      <c r="B29" s="5">
        <v>53.74</v>
      </c>
      <c r="C29" s="4">
        <f t="shared" si="0"/>
        <v>171.485097964133</v>
      </c>
      <c r="D29" s="5">
        <v>39.01</v>
      </c>
      <c r="E29" s="4">
        <f t="shared" si="1"/>
        <v>151.17108179746717</v>
      </c>
      <c r="F29" s="5">
        <f t="shared" si="2"/>
        <v>92.75</v>
      </c>
      <c r="G29" s="8">
        <f t="shared" si="3"/>
        <v>162.31152613084322</v>
      </c>
      <c r="H29" s="5">
        <v>47.94</v>
      </c>
      <c r="I29" s="8">
        <f t="shared" si="4"/>
        <v>107.33476625470178</v>
      </c>
      <c r="J29" s="5">
        <f t="shared" si="5"/>
        <v>140.69</v>
      </c>
      <c r="K29" s="4">
        <f t="shared" si="6"/>
        <v>138.1925836286628</v>
      </c>
      <c r="L29" s="5">
        <v>22.07</v>
      </c>
      <c r="M29" s="8">
        <f t="shared" si="7"/>
        <v>86.48525792748876</v>
      </c>
      <c r="N29" s="5">
        <f t="shared" si="8"/>
        <v>162.76</v>
      </c>
      <c r="O29" s="8">
        <f t="shared" si="9"/>
        <v>127.8293514286163</v>
      </c>
      <c r="Q29" s="4">
        <v>8</v>
      </c>
      <c r="R29" s="4">
        <v>8</v>
      </c>
      <c r="S29" s="4">
        <f t="shared" si="10"/>
        <v>8</v>
      </c>
      <c r="T29" s="4">
        <f t="shared" si="11"/>
        <v>72.72727272727273</v>
      </c>
      <c r="U29" s="4">
        <f t="shared" si="12"/>
        <v>56.89403248508681</v>
      </c>
      <c r="V29" s="8">
        <v>127.8293514286163</v>
      </c>
      <c r="W29" s="8">
        <f t="shared" si="13"/>
        <v>10.321946424182846</v>
      </c>
      <c r="X29" s="10">
        <v>1370</v>
      </c>
    </row>
    <row r="30" spans="1:24" ht="12.75">
      <c r="A30" s="10">
        <v>1371</v>
      </c>
      <c r="B30" s="5">
        <v>44.97</v>
      </c>
      <c r="C30" s="4">
        <f t="shared" si="0"/>
        <v>143.49990426957686</v>
      </c>
      <c r="D30" s="5">
        <v>36.16</v>
      </c>
      <c r="E30" s="4">
        <f t="shared" si="1"/>
        <v>140.12679614961326</v>
      </c>
      <c r="F30" s="5">
        <f t="shared" si="2"/>
        <v>81.13</v>
      </c>
      <c r="G30" s="8">
        <f t="shared" si="3"/>
        <v>141.97664814011114</v>
      </c>
      <c r="H30" s="5">
        <v>57.84</v>
      </c>
      <c r="I30" s="8">
        <f t="shared" si="4"/>
        <v>129.5002686727566</v>
      </c>
      <c r="J30" s="5">
        <f t="shared" si="5"/>
        <v>138.97</v>
      </c>
      <c r="K30" s="4">
        <f t="shared" si="6"/>
        <v>136.50311569319263</v>
      </c>
      <c r="L30" s="5">
        <v>24.29</v>
      </c>
      <c r="M30" s="8">
        <f t="shared" si="7"/>
        <v>95.18472655454018</v>
      </c>
      <c r="N30" s="5">
        <f t="shared" si="8"/>
        <v>163.26</v>
      </c>
      <c r="O30" s="8">
        <f t="shared" si="9"/>
        <v>128.22204420149853</v>
      </c>
      <c r="Q30" s="4">
        <v>8</v>
      </c>
      <c r="R30" s="4">
        <v>8</v>
      </c>
      <c r="S30" s="4">
        <f t="shared" si="10"/>
        <v>8</v>
      </c>
      <c r="T30" s="4">
        <f t="shared" si="11"/>
        <v>72.72727272727273</v>
      </c>
      <c r="U30" s="4">
        <f t="shared" si="12"/>
        <v>56.719788847683006</v>
      </c>
      <c r="V30" s="8">
        <v>128.22204420149853</v>
      </c>
      <c r="W30" s="8">
        <f t="shared" si="13"/>
        <v>10.290334435869166</v>
      </c>
      <c r="X30" s="10">
        <v>1371</v>
      </c>
    </row>
    <row r="31" spans="1:24" ht="12.75">
      <c r="A31" s="10">
        <v>1372</v>
      </c>
      <c r="B31" s="5">
        <v>31.73</v>
      </c>
      <c r="C31" s="4">
        <f t="shared" si="0"/>
        <v>101.25087752887868</v>
      </c>
      <c r="D31" s="5">
        <v>24.74</v>
      </c>
      <c r="E31" s="4">
        <f t="shared" si="1"/>
        <v>95.87214979926526</v>
      </c>
      <c r="F31" s="5">
        <f t="shared" si="2"/>
        <v>56.47</v>
      </c>
      <c r="G31" s="8">
        <f t="shared" si="3"/>
        <v>98.82190706855759</v>
      </c>
      <c r="H31" s="5">
        <v>49.98</v>
      </c>
      <c r="I31" s="8">
        <f t="shared" si="4"/>
        <v>111.90220311660397</v>
      </c>
      <c r="J31" s="5">
        <f t="shared" si="5"/>
        <v>106.44999999999999</v>
      </c>
      <c r="K31" s="4">
        <f t="shared" si="6"/>
        <v>104.56038472720985</v>
      </c>
      <c r="L31" s="5">
        <v>26.51</v>
      </c>
      <c r="M31" s="8">
        <f t="shared" si="7"/>
        <v>103.88419518159162</v>
      </c>
      <c r="N31" s="5">
        <f t="shared" si="8"/>
        <v>132.95999999999998</v>
      </c>
      <c r="O31" s="8">
        <f t="shared" si="9"/>
        <v>104.42486216483671</v>
      </c>
      <c r="Q31" s="4">
        <v>8</v>
      </c>
      <c r="R31" s="4">
        <v>8</v>
      </c>
      <c r="S31" s="4">
        <f t="shared" si="10"/>
        <v>8</v>
      </c>
      <c r="T31" s="4">
        <f t="shared" si="11"/>
        <v>72.72727272727273</v>
      </c>
      <c r="U31" s="4">
        <f t="shared" si="12"/>
        <v>69.64555300295375</v>
      </c>
      <c r="V31" s="8">
        <v>104.42486216483671</v>
      </c>
      <c r="W31" s="8">
        <f t="shared" si="13"/>
        <v>12.635379061371843</v>
      </c>
      <c r="X31" s="10">
        <v>1372</v>
      </c>
    </row>
    <row r="32" spans="1:24" ht="12.75">
      <c r="A32" s="10">
        <v>1373</v>
      </c>
      <c r="B32" s="5">
        <v>32.86</v>
      </c>
      <c r="C32" s="4">
        <f t="shared" si="0"/>
        <v>104.85672346671772</v>
      </c>
      <c r="D32" s="5">
        <v>30.45</v>
      </c>
      <c r="E32" s="4">
        <f t="shared" si="1"/>
        <v>117.99947297443927</v>
      </c>
      <c r="F32" s="5">
        <f t="shared" si="2"/>
        <v>63.31</v>
      </c>
      <c r="G32" s="8">
        <f t="shared" si="3"/>
        <v>110.7918352489885</v>
      </c>
      <c r="H32" s="5">
        <v>45.15</v>
      </c>
      <c r="I32" s="8">
        <f t="shared" si="4"/>
        <v>101.08812466415904</v>
      </c>
      <c r="J32" s="5">
        <f t="shared" si="5"/>
        <v>108.46000000000001</v>
      </c>
      <c r="K32" s="4">
        <f t="shared" si="6"/>
        <v>106.53470481459073</v>
      </c>
      <c r="L32" s="5">
        <v>28.74</v>
      </c>
      <c r="M32" s="8">
        <f t="shared" si="7"/>
        <v>112.62285060426038</v>
      </c>
      <c r="N32" s="5">
        <f t="shared" si="8"/>
        <v>137.20000000000002</v>
      </c>
      <c r="O32" s="8">
        <f t="shared" si="9"/>
        <v>107.75489687887787</v>
      </c>
      <c r="Q32" s="4">
        <v>8</v>
      </c>
      <c r="R32" s="4">
        <v>8</v>
      </c>
      <c r="S32" s="4">
        <f t="shared" si="10"/>
        <v>8</v>
      </c>
      <c r="T32" s="4">
        <f t="shared" si="11"/>
        <v>72.72727272727273</v>
      </c>
      <c r="U32" s="4">
        <f t="shared" si="12"/>
        <v>67.49324145242511</v>
      </c>
      <c r="V32" s="8">
        <v>107.75489687887787</v>
      </c>
      <c r="W32" s="8">
        <f t="shared" si="13"/>
        <v>12.244897959183671</v>
      </c>
      <c r="X32" s="10">
        <v>1373</v>
      </c>
    </row>
    <row r="33" spans="1:24" ht="12.75">
      <c r="A33" s="10">
        <v>1374</v>
      </c>
      <c r="B33" s="5">
        <v>31.4</v>
      </c>
      <c r="C33" s="4">
        <f t="shared" si="0"/>
        <v>100.1978428744655</v>
      </c>
      <c r="D33" s="5">
        <v>29.5</v>
      </c>
      <c r="E33" s="4">
        <f t="shared" si="1"/>
        <v>114.31804442515462</v>
      </c>
      <c r="F33" s="5">
        <f t="shared" si="2"/>
        <v>60.9</v>
      </c>
      <c r="G33" s="8">
        <f t="shared" si="3"/>
        <v>106.57436055383667</v>
      </c>
      <c r="H33" s="5">
        <v>46.62</v>
      </c>
      <c r="I33" s="8">
        <f t="shared" si="4"/>
        <v>104.37936593229446</v>
      </c>
      <c r="J33" s="5">
        <f t="shared" si="5"/>
        <v>107.52</v>
      </c>
      <c r="K33" s="4">
        <f t="shared" si="6"/>
        <v>105.61139094288028</v>
      </c>
      <c r="L33" s="5">
        <v>28.63</v>
      </c>
      <c r="M33" s="8">
        <f t="shared" si="7"/>
        <v>112.19179585246954</v>
      </c>
      <c r="N33" s="5">
        <f t="shared" si="8"/>
        <v>136.15</v>
      </c>
      <c r="O33" s="8">
        <f t="shared" si="9"/>
        <v>106.93024205582522</v>
      </c>
      <c r="Q33" s="4">
        <v>8</v>
      </c>
      <c r="R33" s="4">
        <v>8</v>
      </c>
      <c r="S33" s="4">
        <f t="shared" si="10"/>
        <v>8</v>
      </c>
      <c r="T33" s="4">
        <f t="shared" si="11"/>
        <v>72.72727272727273</v>
      </c>
      <c r="U33" s="4">
        <f t="shared" si="12"/>
        <v>68.01375488264948</v>
      </c>
      <c r="V33" s="8">
        <v>106.93024205582522</v>
      </c>
      <c r="W33" s="8">
        <f t="shared" si="13"/>
        <v>12.339331619537274</v>
      </c>
      <c r="X33" s="10">
        <v>1374</v>
      </c>
    </row>
    <row r="34" spans="1:24" ht="12.75">
      <c r="A34" s="10">
        <v>1375</v>
      </c>
      <c r="B34" s="5">
        <v>44.93</v>
      </c>
      <c r="C34" s="4">
        <f t="shared" si="0"/>
        <v>143.37226370540557</v>
      </c>
      <c r="D34" s="5">
        <v>39.96</v>
      </c>
      <c r="E34" s="4">
        <f t="shared" si="1"/>
        <v>154.8525103467518</v>
      </c>
      <c r="F34" s="5">
        <f t="shared" si="2"/>
        <v>84.89</v>
      </c>
      <c r="G34" s="8">
        <f t="shared" si="3"/>
        <v>148.55660866034805</v>
      </c>
      <c r="H34" s="5">
        <v>51.33</v>
      </c>
      <c r="I34" s="8">
        <f t="shared" si="4"/>
        <v>114.9247716281569</v>
      </c>
      <c r="J34" s="5">
        <f t="shared" si="5"/>
        <v>136.22</v>
      </c>
      <c r="K34" s="4">
        <f t="shared" si="6"/>
        <v>133.8019314940397</v>
      </c>
      <c r="L34" s="5">
        <v>28.63</v>
      </c>
      <c r="M34" s="8">
        <f t="shared" si="7"/>
        <v>112.19179585246954</v>
      </c>
      <c r="N34" s="5">
        <f t="shared" si="8"/>
        <v>164.85</v>
      </c>
      <c r="O34" s="8">
        <f t="shared" si="9"/>
        <v>129.47080721926395</v>
      </c>
      <c r="Q34" s="4">
        <v>8</v>
      </c>
      <c r="R34" s="4">
        <v>8</v>
      </c>
      <c r="S34" s="4">
        <f t="shared" si="10"/>
        <v>8</v>
      </c>
      <c r="T34" s="4">
        <f t="shared" si="11"/>
        <v>72.72727272727273</v>
      </c>
      <c r="U34" s="4">
        <f t="shared" si="12"/>
        <v>56.17271900074448</v>
      </c>
      <c r="V34" s="8">
        <v>129.47080721926395</v>
      </c>
      <c r="W34" s="8">
        <f t="shared" si="13"/>
        <v>10.19108280254777</v>
      </c>
      <c r="X34" s="10">
        <v>1375</v>
      </c>
    </row>
    <row r="35" spans="1:24" ht="12.75">
      <c r="A35" s="10">
        <v>1376</v>
      </c>
      <c r="B35" s="5">
        <v>31.73</v>
      </c>
      <c r="C35" s="4">
        <f t="shared" si="0"/>
        <v>101.25087752887868</v>
      </c>
      <c r="D35" s="5">
        <v>29.5</v>
      </c>
      <c r="E35" s="4">
        <f t="shared" si="1"/>
        <v>114.31804442515462</v>
      </c>
      <c r="F35" s="5">
        <f t="shared" si="2"/>
        <v>61.230000000000004</v>
      </c>
      <c r="G35" s="8">
        <f t="shared" si="3"/>
        <v>107.15185708885748</v>
      </c>
      <c r="H35" s="5">
        <v>60.3</v>
      </c>
      <c r="I35" s="8">
        <f t="shared" si="4"/>
        <v>135.00806018269748</v>
      </c>
      <c r="J35" s="5">
        <f t="shared" si="5"/>
        <v>121.53</v>
      </c>
      <c r="K35" s="4">
        <f t="shared" si="6"/>
        <v>119.37269662656473</v>
      </c>
      <c r="L35" s="5">
        <v>28.49</v>
      </c>
      <c r="M35" s="8">
        <f t="shared" si="7"/>
        <v>111.64318071382667</v>
      </c>
      <c r="N35" s="5">
        <f t="shared" si="8"/>
        <v>150.02</v>
      </c>
      <c r="O35" s="8">
        <f t="shared" si="9"/>
        <v>117.82353957557767</v>
      </c>
      <c r="Q35" s="4">
        <v>8</v>
      </c>
      <c r="R35" s="4">
        <v>8</v>
      </c>
      <c r="S35" s="4">
        <f t="shared" si="10"/>
        <v>8</v>
      </c>
      <c r="T35" s="4">
        <f t="shared" si="11"/>
        <v>72.72727272727273</v>
      </c>
      <c r="U35" s="4">
        <f t="shared" si="12"/>
        <v>61.72558810340439</v>
      </c>
      <c r="V35" s="8">
        <v>117.82353957557767</v>
      </c>
      <c r="W35" s="8">
        <f t="shared" si="13"/>
        <v>11.198506865751233</v>
      </c>
      <c r="X35" s="10">
        <v>1376</v>
      </c>
    </row>
    <row r="36" spans="1:24" ht="12.75">
      <c r="A36" s="10">
        <v>1377</v>
      </c>
      <c r="B36" s="5">
        <v>30.37</v>
      </c>
      <c r="C36" s="4">
        <f t="shared" si="0"/>
        <v>96.91109834705469</v>
      </c>
      <c r="D36" s="5">
        <v>28.55</v>
      </c>
      <c r="E36" s="4">
        <f t="shared" si="1"/>
        <v>110.63661587586999</v>
      </c>
      <c r="F36" s="5">
        <f t="shared" si="2"/>
        <v>58.92</v>
      </c>
      <c r="G36" s="8">
        <f t="shared" si="3"/>
        <v>103.10938134371195</v>
      </c>
      <c r="H36" s="5">
        <v>51.9</v>
      </c>
      <c r="I36" s="8">
        <f t="shared" si="4"/>
        <v>116.20096722192368</v>
      </c>
      <c r="J36" s="5">
        <f t="shared" si="5"/>
        <v>110.82</v>
      </c>
      <c r="K36" s="4">
        <f t="shared" si="6"/>
        <v>108.85281198186377</v>
      </c>
      <c r="L36" s="5">
        <v>28.33</v>
      </c>
      <c r="M36" s="8">
        <f t="shared" si="7"/>
        <v>111.0161919839491</v>
      </c>
      <c r="N36" s="5">
        <f t="shared" si="8"/>
        <v>139.14999999999998</v>
      </c>
      <c r="O36" s="8">
        <f t="shared" si="9"/>
        <v>109.28639869311844</v>
      </c>
      <c r="Q36" s="4">
        <v>8</v>
      </c>
      <c r="R36" s="4">
        <v>8</v>
      </c>
      <c r="S36" s="4">
        <f t="shared" si="10"/>
        <v>8</v>
      </c>
      <c r="T36" s="4">
        <f t="shared" si="11"/>
        <v>72.72727272727273</v>
      </c>
      <c r="U36" s="4">
        <f t="shared" si="12"/>
        <v>66.54741449710909</v>
      </c>
      <c r="V36" s="8">
        <v>109.28639869311844</v>
      </c>
      <c r="W36" s="8">
        <f t="shared" si="13"/>
        <v>12.07330219187927</v>
      </c>
      <c r="X36" s="10">
        <v>1377</v>
      </c>
    </row>
    <row r="37" spans="1:24" ht="12.75">
      <c r="A37" s="10">
        <v>1378</v>
      </c>
      <c r="B37" s="5">
        <v>34.67</v>
      </c>
      <c r="C37" s="4">
        <f t="shared" si="0"/>
        <v>110.63245899546877</v>
      </c>
      <c r="D37" s="5">
        <v>34.25</v>
      </c>
      <c r="E37" s="4">
        <f t="shared" si="1"/>
        <v>132.72518717157783</v>
      </c>
      <c r="F37" s="5">
        <f t="shared" si="2"/>
        <v>68.92</v>
      </c>
      <c r="G37" s="8">
        <f t="shared" si="3"/>
        <v>120.60927634434194</v>
      </c>
      <c r="H37" s="5">
        <v>53.76</v>
      </c>
      <c r="I37" s="8">
        <f t="shared" si="4"/>
        <v>120.36539494895217</v>
      </c>
      <c r="J37" s="5">
        <f t="shared" si="5"/>
        <v>122.68</v>
      </c>
      <c r="K37" s="4">
        <f t="shared" si="6"/>
        <v>120.50228274621048</v>
      </c>
      <c r="L37" s="5">
        <v>27.7</v>
      </c>
      <c r="M37" s="8">
        <f t="shared" si="7"/>
        <v>108.54742386005611</v>
      </c>
      <c r="N37" s="5">
        <f t="shared" si="8"/>
        <v>150.38</v>
      </c>
      <c r="O37" s="8">
        <f t="shared" si="9"/>
        <v>118.10627837205286</v>
      </c>
      <c r="Q37" s="4">
        <v>8</v>
      </c>
      <c r="R37" s="4">
        <v>8</v>
      </c>
      <c r="S37" s="4">
        <f t="shared" si="10"/>
        <v>8</v>
      </c>
      <c r="T37" s="4">
        <f t="shared" si="11"/>
        <v>72.72727272727273</v>
      </c>
      <c r="U37" s="4">
        <f t="shared" si="12"/>
        <v>61.577821035195676</v>
      </c>
      <c r="V37" s="8">
        <v>118.10627837205286</v>
      </c>
      <c r="W37" s="8">
        <f t="shared" si="13"/>
        <v>11.171698364144168</v>
      </c>
      <c r="X37" s="10">
        <v>1378</v>
      </c>
    </row>
    <row r="38" spans="1:24" ht="12.75">
      <c r="A38" s="10">
        <v>1379</v>
      </c>
      <c r="B38" s="5">
        <v>28.57</v>
      </c>
      <c r="C38" s="4">
        <f t="shared" si="0"/>
        <v>91.16727295934648</v>
      </c>
      <c r="D38" s="5">
        <v>25.69</v>
      </c>
      <c r="E38" s="4">
        <f t="shared" si="1"/>
        <v>99.5535783485499</v>
      </c>
      <c r="F38" s="5">
        <f t="shared" si="2"/>
        <v>54.260000000000005</v>
      </c>
      <c r="G38" s="8">
        <f t="shared" si="3"/>
        <v>94.95443027341837</v>
      </c>
      <c r="H38" s="5">
        <v>54.12</v>
      </c>
      <c r="I38" s="8">
        <f t="shared" si="4"/>
        <v>121.17141321869963</v>
      </c>
      <c r="J38" s="5">
        <f t="shared" si="5"/>
        <v>108.38</v>
      </c>
      <c r="K38" s="4">
        <f t="shared" si="6"/>
        <v>106.45612491061536</v>
      </c>
      <c r="L38" s="5">
        <v>27.86</v>
      </c>
      <c r="M38" s="8">
        <f t="shared" si="7"/>
        <v>109.1744125899337</v>
      </c>
      <c r="N38" s="5">
        <f t="shared" si="8"/>
        <v>136.24</v>
      </c>
      <c r="O38" s="8">
        <f t="shared" si="9"/>
        <v>107.00092675494402</v>
      </c>
      <c r="Q38" s="4">
        <v>8</v>
      </c>
      <c r="R38" s="4">
        <v>12</v>
      </c>
      <c r="S38" s="4">
        <f t="shared" si="10"/>
        <v>10</v>
      </c>
      <c r="T38" s="4">
        <f t="shared" si="11"/>
        <v>90.9090909090909</v>
      </c>
      <c r="U38" s="4">
        <f t="shared" si="12"/>
        <v>84.96103133507712</v>
      </c>
      <c r="V38" s="8">
        <v>107.00092675494402</v>
      </c>
      <c r="W38" s="8">
        <f t="shared" si="13"/>
        <v>15.413975337639458</v>
      </c>
      <c r="X38" s="10">
        <v>1379</v>
      </c>
    </row>
    <row r="39" spans="1:24" ht="12.75">
      <c r="A39" s="10">
        <v>1380</v>
      </c>
      <c r="B39" s="5">
        <v>30.09</v>
      </c>
      <c r="C39" s="4">
        <f t="shared" si="0"/>
        <v>96.01761439785564</v>
      </c>
      <c r="D39" s="5">
        <v>26.64</v>
      </c>
      <c r="E39" s="4">
        <f t="shared" si="1"/>
        <v>103.23500689783455</v>
      </c>
      <c r="F39" s="5">
        <f t="shared" si="2"/>
        <v>56.730000000000004</v>
      </c>
      <c r="G39" s="8">
        <f t="shared" si="3"/>
        <v>99.27690433857398</v>
      </c>
      <c r="H39" s="5">
        <v>50.94</v>
      </c>
      <c r="I39" s="8">
        <f t="shared" si="4"/>
        <v>114.05158516926383</v>
      </c>
      <c r="J39" s="5">
        <f t="shared" si="5"/>
        <v>107.67</v>
      </c>
      <c r="K39" s="4">
        <f t="shared" si="6"/>
        <v>105.75872826283408</v>
      </c>
      <c r="L39" s="5">
        <v>27.86</v>
      </c>
      <c r="M39" s="8">
        <f t="shared" si="7"/>
        <v>109.1744125899337</v>
      </c>
      <c r="N39" s="5">
        <f t="shared" si="8"/>
        <v>135.53</v>
      </c>
      <c r="O39" s="8">
        <f t="shared" si="9"/>
        <v>106.44330301745126</v>
      </c>
      <c r="Q39" s="4">
        <v>12</v>
      </c>
      <c r="R39" s="4">
        <v>8</v>
      </c>
      <c r="S39" s="4">
        <f t="shared" si="10"/>
        <v>10</v>
      </c>
      <c r="T39" s="4">
        <f t="shared" si="11"/>
        <v>90.9090909090909</v>
      </c>
      <c r="U39" s="4">
        <f t="shared" si="12"/>
        <v>85.40611605615665</v>
      </c>
      <c r="V39" s="8">
        <v>106.44330301745126</v>
      </c>
      <c r="W39" s="8">
        <f t="shared" si="13"/>
        <v>15.494724415258615</v>
      </c>
      <c r="X39" s="10">
        <v>1380</v>
      </c>
    </row>
    <row r="40" spans="1:24" ht="12.75">
      <c r="A40" s="10">
        <v>1381</v>
      </c>
      <c r="B40" s="5">
        <v>30.53</v>
      </c>
      <c r="C40" s="4">
        <f t="shared" si="0"/>
        <v>97.42166060373987</v>
      </c>
      <c r="D40" s="5">
        <v>27.59</v>
      </c>
      <c r="E40" s="4">
        <f t="shared" si="1"/>
        <v>106.9164354471192</v>
      </c>
      <c r="F40" s="5">
        <f t="shared" si="2"/>
        <v>58.120000000000005</v>
      </c>
      <c r="G40" s="8">
        <f t="shared" si="3"/>
        <v>101.70938974366155</v>
      </c>
      <c r="H40" s="5">
        <v>48.87</v>
      </c>
      <c r="I40" s="8">
        <f t="shared" si="4"/>
        <v>109.41698011821602</v>
      </c>
      <c r="J40" s="5">
        <f t="shared" si="5"/>
        <v>106.99000000000001</v>
      </c>
      <c r="K40" s="4">
        <f t="shared" si="6"/>
        <v>105.09079907904355</v>
      </c>
      <c r="L40" s="5">
        <v>27.95</v>
      </c>
      <c r="M40" s="8">
        <f t="shared" si="7"/>
        <v>109.52709375048984</v>
      </c>
      <c r="N40" s="5">
        <f t="shared" si="8"/>
        <v>134.94</v>
      </c>
      <c r="O40" s="8">
        <f t="shared" si="9"/>
        <v>105.97992554545026</v>
      </c>
      <c r="Q40" s="4">
        <v>12</v>
      </c>
      <c r="R40" s="4">
        <v>8</v>
      </c>
      <c r="S40" s="4">
        <f t="shared" si="10"/>
        <v>10</v>
      </c>
      <c r="T40" s="4">
        <f t="shared" si="11"/>
        <v>90.9090909090909</v>
      </c>
      <c r="U40" s="4">
        <f t="shared" si="12"/>
        <v>85.77953838069445</v>
      </c>
      <c r="V40" s="8">
        <v>105.97992554545026</v>
      </c>
      <c r="W40" s="8">
        <f t="shared" si="13"/>
        <v>15.562472209871054</v>
      </c>
      <c r="X40" s="10">
        <v>1381</v>
      </c>
    </row>
    <row r="41" spans="1:24" ht="12.75">
      <c r="A41" s="10">
        <v>1382</v>
      </c>
      <c r="B41" s="5">
        <v>39.17</v>
      </c>
      <c r="C41" s="4">
        <f aca="true" t="shared" si="14" ref="C41:C72">(B41/31.338)*100</f>
        <v>124.9920224647393</v>
      </c>
      <c r="D41" s="5">
        <v>28.54</v>
      </c>
      <c r="E41" s="4">
        <f aca="true" t="shared" si="15" ref="E41:E72">(D41/25.8052)*100</f>
        <v>110.59786399640383</v>
      </c>
      <c r="F41" s="5">
        <f aca="true" t="shared" si="16" ref="F41:F72">B41+D41</f>
        <v>67.71000000000001</v>
      </c>
      <c r="G41" s="8">
        <f aca="true" t="shared" si="17" ref="G41:G72">(F41/57.1432)*100</f>
        <v>118.49178904926572</v>
      </c>
      <c r="H41" s="5">
        <v>50.7</v>
      </c>
      <c r="I41" s="8">
        <f aca="true" t="shared" si="18" ref="I41:I72">(H41/44.664)*100</f>
        <v>113.51423965609888</v>
      </c>
      <c r="J41" s="5">
        <f aca="true" t="shared" si="19" ref="J41:J72">B41+D41+H41</f>
        <v>118.41000000000001</v>
      </c>
      <c r="K41" s="4">
        <f aca="true" t="shared" si="20" ref="K41:K72">(J41/101.8072)*100</f>
        <v>116.3080803715258</v>
      </c>
      <c r="L41" s="5">
        <v>28.02</v>
      </c>
      <c r="M41" s="8">
        <f aca="true" t="shared" si="21" ref="M41:M72">(L41/25.5188)*100</f>
        <v>109.80140131981129</v>
      </c>
      <c r="N41" s="5">
        <f aca="true" t="shared" si="22" ref="N41:N72">J41+L41</f>
        <v>146.43</v>
      </c>
      <c r="O41" s="8">
        <f aca="true" t="shared" si="23" ref="O41:O72">(N41/127.326)*100</f>
        <v>115.0040054662834</v>
      </c>
      <c r="Q41" s="4">
        <v>12</v>
      </c>
      <c r="R41" s="4">
        <v>8</v>
      </c>
      <c r="S41" s="4">
        <f aca="true" t="shared" si="24" ref="S41:S72">(Q41+R41)/2</f>
        <v>10</v>
      </c>
      <c r="T41" s="4">
        <f aca="true" t="shared" si="25" ref="T41:T72">S41/11*100</f>
        <v>90.9090909090909</v>
      </c>
      <c r="U41" s="4">
        <f aca="true" t="shared" si="26" ref="U41:U72">(T41/O41)*100</f>
        <v>79.04863012422938</v>
      </c>
      <c r="V41" s="8">
        <v>115.0040054662834</v>
      </c>
      <c r="W41" s="8">
        <f aca="true" t="shared" si="27" ref="W41:W72">(S41*210)/N41</f>
        <v>14.341323499282932</v>
      </c>
      <c r="X41" s="10">
        <v>1382</v>
      </c>
    </row>
    <row r="42" spans="1:24" ht="12.75">
      <c r="A42" s="10">
        <v>1383</v>
      </c>
      <c r="B42" s="5">
        <v>37.44</v>
      </c>
      <c r="C42" s="4">
        <f t="shared" si="14"/>
        <v>119.47156806433084</v>
      </c>
      <c r="D42" s="5">
        <v>27.59</v>
      </c>
      <c r="E42" s="4">
        <f t="shared" si="15"/>
        <v>106.9164354471192</v>
      </c>
      <c r="F42" s="5">
        <f t="shared" si="16"/>
        <v>65.03</v>
      </c>
      <c r="G42" s="8">
        <f t="shared" si="17"/>
        <v>113.80181718909688</v>
      </c>
      <c r="H42" s="5">
        <v>51.36</v>
      </c>
      <c r="I42" s="8">
        <f t="shared" si="18"/>
        <v>114.99193981730251</v>
      </c>
      <c r="J42" s="5">
        <f t="shared" si="19"/>
        <v>116.39</v>
      </c>
      <c r="K42" s="4">
        <f t="shared" si="20"/>
        <v>114.32393779614802</v>
      </c>
      <c r="L42" s="5">
        <v>28.39</v>
      </c>
      <c r="M42" s="8">
        <f t="shared" si="21"/>
        <v>111.25131275765318</v>
      </c>
      <c r="N42" s="5">
        <f t="shared" si="22"/>
        <v>144.78</v>
      </c>
      <c r="O42" s="8">
        <f t="shared" si="23"/>
        <v>113.70811931577211</v>
      </c>
      <c r="Q42" s="4">
        <v>8</v>
      </c>
      <c r="R42" s="4">
        <v>8</v>
      </c>
      <c r="S42" s="4">
        <f t="shared" si="24"/>
        <v>8</v>
      </c>
      <c r="T42" s="4">
        <f t="shared" si="25"/>
        <v>72.72727272727273</v>
      </c>
      <c r="U42" s="4">
        <f t="shared" si="26"/>
        <v>63.959612703914416</v>
      </c>
      <c r="V42" s="8">
        <v>113.70811931577211</v>
      </c>
      <c r="W42" s="8">
        <f t="shared" si="27"/>
        <v>11.603812681309574</v>
      </c>
      <c r="X42" s="10">
        <v>1383</v>
      </c>
    </row>
    <row r="43" spans="1:24" ht="12.75">
      <c r="A43" s="10">
        <v>1384</v>
      </c>
      <c r="B43" s="5">
        <v>30.96</v>
      </c>
      <c r="C43" s="4">
        <f t="shared" si="14"/>
        <v>98.79379666858128</v>
      </c>
      <c r="D43" s="5">
        <v>28.54</v>
      </c>
      <c r="E43" s="4">
        <f t="shared" si="15"/>
        <v>110.59786399640383</v>
      </c>
      <c r="F43" s="5">
        <f t="shared" si="16"/>
        <v>59.5</v>
      </c>
      <c r="G43" s="8">
        <f t="shared" si="17"/>
        <v>104.12437525374847</v>
      </c>
      <c r="H43" s="5">
        <v>67.74</v>
      </c>
      <c r="I43" s="8">
        <f t="shared" si="18"/>
        <v>151.66577109081138</v>
      </c>
      <c r="J43" s="5">
        <f t="shared" si="19"/>
        <v>127.24</v>
      </c>
      <c r="K43" s="4">
        <f t="shared" si="20"/>
        <v>124.98133727280585</v>
      </c>
      <c r="L43" s="5">
        <v>28.39</v>
      </c>
      <c r="M43" s="8">
        <f t="shared" si="21"/>
        <v>111.25131275765318</v>
      </c>
      <c r="N43" s="5">
        <f t="shared" si="22"/>
        <v>155.63</v>
      </c>
      <c r="O43" s="8">
        <f t="shared" si="23"/>
        <v>122.22955248731601</v>
      </c>
      <c r="Q43" s="4">
        <v>8</v>
      </c>
      <c r="R43" s="4">
        <v>8</v>
      </c>
      <c r="S43" s="4">
        <f t="shared" si="24"/>
        <v>8</v>
      </c>
      <c r="T43" s="4">
        <f t="shared" si="25"/>
        <v>72.72727272727273</v>
      </c>
      <c r="U43" s="4">
        <f t="shared" si="26"/>
        <v>59.50056369127243</v>
      </c>
      <c r="V43" s="8">
        <v>122.22955248731601</v>
      </c>
      <c r="W43" s="8">
        <f t="shared" si="27"/>
        <v>10.794833900918846</v>
      </c>
      <c r="X43" s="10">
        <v>1384</v>
      </c>
    </row>
    <row r="44" spans="1:24" ht="12.75">
      <c r="A44" s="10">
        <v>1385</v>
      </c>
      <c r="B44" s="5">
        <v>33.26</v>
      </c>
      <c r="C44" s="4">
        <f t="shared" si="14"/>
        <v>106.13312910843065</v>
      </c>
      <c r="D44" s="5">
        <v>31.4</v>
      </c>
      <c r="E44" s="4">
        <f t="shared" si="15"/>
        <v>121.6809015237239</v>
      </c>
      <c r="F44" s="5">
        <f t="shared" si="16"/>
        <v>64.66</v>
      </c>
      <c r="G44" s="8">
        <f t="shared" si="17"/>
        <v>113.15432107407355</v>
      </c>
      <c r="H44" s="5">
        <v>84.39</v>
      </c>
      <c r="I44" s="8">
        <f t="shared" si="18"/>
        <v>188.94411606663084</v>
      </c>
      <c r="J44" s="5">
        <f t="shared" si="19"/>
        <v>149.05</v>
      </c>
      <c r="K44" s="4">
        <f t="shared" si="20"/>
        <v>146.40418359408767</v>
      </c>
      <c r="L44" s="5">
        <v>28.63</v>
      </c>
      <c r="M44" s="8">
        <f t="shared" si="21"/>
        <v>112.19179585246954</v>
      </c>
      <c r="N44" s="5">
        <f t="shared" si="22"/>
        <v>177.68</v>
      </c>
      <c r="O44" s="8">
        <f t="shared" si="23"/>
        <v>139.54730377142138</v>
      </c>
      <c r="Q44" s="4">
        <v>8</v>
      </c>
      <c r="R44" s="4">
        <v>8</v>
      </c>
      <c r="S44" s="4">
        <f t="shared" si="24"/>
        <v>8</v>
      </c>
      <c r="T44" s="4">
        <f t="shared" si="25"/>
        <v>72.72727272727273</v>
      </c>
      <c r="U44" s="4">
        <f t="shared" si="26"/>
        <v>52.11657320617249</v>
      </c>
      <c r="V44" s="8">
        <v>139.54730377142138</v>
      </c>
      <c r="W44" s="8">
        <f t="shared" si="27"/>
        <v>9.45520036019811</v>
      </c>
      <c r="X44" s="10">
        <v>1385</v>
      </c>
    </row>
    <row r="45" spans="1:24" ht="12.75">
      <c r="A45" s="10">
        <v>1386</v>
      </c>
      <c r="B45" s="5">
        <v>42.57</v>
      </c>
      <c r="C45" s="4">
        <f t="shared" si="14"/>
        <v>135.84147041929927</v>
      </c>
      <c r="D45" s="5">
        <v>39.01</v>
      </c>
      <c r="E45" s="4">
        <f t="shared" si="15"/>
        <v>151.17108179746717</v>
      </c>
      <c r="F45" s="5">
        <f t="shared" si="16"/>
        <v>81.58</v>
      </c>
      <c r="G45" s="8">
        <f t="shared" si="17"/>
        <v>142.7641434151395</v>
      </c>
      <c r="H45" s="5">
        <v>58.71</v>
      </c>
      <c r="I45" s="8">
        <f t="shared" si="18"/>
        <v>131.44814615797958</v>
      </c>
      <c r="J45" s="5">
        <f t="shared" si="19"/>
        <v>140.29</v>
      </c>
      <c r="K45" s="4">
        <f t="shared" si="20"/>
        <v>137.79968410878604</v>
      </c>
      <c r="L45" s="5">
        <v>28.63</v>
      </c>
      <c r="M45" s="8">
        <f t="shared" si="21"/>
        <v>112.19179585246954</v>
      </c>
      <c r="N45" s="5">
        <f t="shared" si="22"/>
        <v>168.92</v>
      </c>
      <c r="O45" s="8">
        <f t="shared" si="23"/>
        <v>132.6673263905251</v>
      </c>
      <c r="Q45" s="4">
        <v>9.3333333</v>
      </c>
      <c r="R45" s="4">
        <v>9.3333333</v>
      </c>
      <c r="S45" s="4">
        <f t="shared" si="24"/>
        <v>9.3333333</v>
      </c>
      <c r="T45" s="4">
        <f t="shared" si="25"/>
        <v>84.84848454545454</v>
      </c>
      <c r="U45" s="4">
        <f t="shared" si="26"/>
        <v>63.95582609066154</v>
      </c>
      <c r="V45" s="8">
        <v>132.6673263905251</v>
      </c>
      <c r="W45" s="8">
        <f t="shared" si="27"/>
        <v>11.60312569855553</v>
      </c>
      <c r="X45" s="10">
        <v>1386</v>
      </c>
    </row>
    <row r="46" spans="1:24" ht="12.75">
      <c r="A46" s="10">
        <v>1387</v>
      </c>
      <c r="B46" s="5">
        <v>41.63</v>
      </c>
      <c r="C46" s="4">
        <f t="shared" si="14"/>
        <v>132.84191716127384</v>
      </c>
      <c r="D46" s="5">
        <v>36.16</v>
      </c>
      <c r="E46" s="4">
        <f t="shared" si="15"/>
        <v>140.12679614961326</v>
      </c>
      <c r="F46" s="5">
        <f t="shared" si="16"/>
        <v>77.78999999999999</v>
      </c>
      <c r="G46" s="8">
        <f t="shared" si="17"/>
        <v>136.13168320990073</v>
      </c>
      <c r="H46" s="5">
        <v>64.26</v>
      </c>
      <c r="I46" s="8">
        <f t="shared" si="18"/>
        <v>143.87426114991942</v>
      </c>
      <c r="J46" s="5">
        <f t="shared" si="19"/>
        <v>142.05</v>
      </c>
      <c r="K46" s="4">
        <f t="shared" si="20"/>
        <v>139.5284419962439</v>
      </c>
      <c r="L46" s="5">
        <v>28.63</v>
      </c>
      <c r="M46" s="8">
        <f t="shared" si="21"/>
        <v>112.19179585246954</v>
      </c>
      <c r="N46" s="5">
        <f t="shared" si="22"/>
        <v>170.68</v>
      </c>
      <c r="O46" s="8">
        <f t="shared" si="23"/>
        <v>134.0496049510705</v>
      </c>
      <c r="Q46" s="4">
        <v>12</v>
      </c>
      <c r="R46" s="4">
        <v>12</v>
      </c>
      <c r="S46" s="4">
        <f t="shared" si="24"/>
        <v>12</v>
      </c>
      <c r="T46" s="4">
        <f t="shared" si="25"/>
        <v>109.09090909090908</v>
      </c>
      <c r="U46" s="4">
        <f t="shared" si="26"/>
        <v>81.38100006391544</v>
      </c>
      <c r="V46" s="8">
        <v>134.0496049510705</v>
      </c>
      <c r="W46" s="8">
        <f t="shared" si="27"/>
        <v>14.764471525662056</v>
      </c>
      <c r="X46" s="10">
        <v>1387</v>
      </c>
    </row>
    <row r="47" spans="1:24" ht="12.75">
      <c r="A47" s="10">
        <v>1388</v>
      </c>
      <c r="B47" s="5">
        <v>33.12</v>
      </c>
      <c r="C47" s="4">
        <f t="shared" si="14"/>
        <v>105.68638713383112</v>
      </c>
      <c r="D47" s="5">
        <v>27.59</v>
      </c>
      <c r="E47" s="4">
        <f t="shared" si="15"/>
        <v>106.9164354471192</v>
      </c>
      <c r="F47" s="5">
        <f t="shared" si="16"/>
        <v>60.709999999999994</v>
      </c>
      <c r="G47" s="8">
        <f t="shared" si="17"/>
        <v>106.24186254882471</v>
      </c>
      <c r="H47" s="5">
        <v>45.06</v>
      </c>
      <c r="I47" s="8">
        <f t="shared" si="18"/>
        <v>100.8866200967222</v>
      </c>
      <c r="J47" s="5">
        <f t="shared" si="19"/>
        <v>105.77</v>
      </c>
      <c r="K47" s="4">
        <f t="shared" si="20"/>
        <v>103.89245554341933</v>
      </c>
      <c r="L47" s="5">
        <v>28.63</v>
      </c>
      <c r="M47" s="8">
        <f t="shared" si="21"/>
        <v>112.19179585246954</v>
      </c>
      <c r="N47" s="5">
        <f t="shared" si="22"/>
        <v>134.4</v>
      </c>
      <c r="O47" s="8">
        <f t="shared" si="23"/>
        <v>105.55581735073748</v>
      </c>
      <c r="Q47" s="4">
        <v>12</v>
      </c>
      <c r="R47" s="4">
        <v>12</v>
      </c>
      <c r="S47" s="4">
        <f t="shared" si="24"/>
        <v>12</v>
      </c>
      <c r="T47" s="4">
        <f t="shared" si="25"/>
        <v>109.09090909090908</v>
      </c>
      <c r="U47" s="4">
        <f t="shared" si="26"/>
        <v>103.34902597402595</v>
      </c>
      <c r="V47" s="8">
        <v>105.55581735073748</v>
      </c>
      <c r="W47" s="8">
        <f t="shared" si="27"/>
        <v>18.75</v>
      </c>
      <c r="X47" s="10">
        <v>1388</v>
      </c>
    </row>
    <row r="48" spans="1:24" ht="12.75">
      <c r="A48" s="10">
        <v>1389</v>
      </c>
      <c r="B48" s="5">
        <v>37.78</v>
      </c>
      <c r="C48" s="4">
        <f t="shared" si="14"/>
        <v>120.55651285978684</v>
      </c>
      <c r="D48" s="5">
        <v>34.25</v>
      </c>
      <c r="E48" s="4">
        <f t="shared" si="15"/>
        <v>132.72518717157783</v>
      </c>
      <c r="F48" s="5">
        <f t="shared" si="16"/>
        <v>72.03</v>
      </c>
      <c r="G48" s="8">
        <f t="shared" si="17"/>
        <v>126.05174368953786</v>
      </c>
      <c r="H48" s="5">
        <v>54.09</v>
      </c>
      <c r="I48" s="8">
        <f t="shared" si="18"/>
        <v>121.10424502955401</v>
      </c>
      <c r="J48" s="5">
        <f t="shared" si="19"/>
        <v>126.12</v>
      </c>
      <c r="K48" s="4">
        <f t="shared" si="20"/>
        <v>123.88121861715086</v>
      </c>
      <c r="L48" s="5">
        <v>28.63</v>
      </c>
      <c r="M48" s="8">
        <f t="shared" si="21"/>
        <v>112.19179585246954</v>
      </c>
      <c r="N48" s="5">
        <f t="shared" si="22"/>
        <v>154.75</v>
      </c>
      <c r="O48" s="8">
        <f t="shared" si="23"/>
        <v>121.53841320704335</v>
      </c>
      <c r="Q48" s="4">
        <v>12</v>
      </c>
      <c r="R48" s="4">
        <v>12</v>
      </c>
      <c r="S48" s="4">
        <f t="shared" si="24"/>
        <v>12</v>
      </c>
      <c r="T48" s="4">
        <f t="shared" si="25"/>
        <v>109.09090909090908</v>
      </c>
      <c r="U48" s="4">
        <f t="shared" si="26"/>
        <v>89.75837861653692</v>
      </c>
      <c r="V48" s="8">
        <v>121.53841320704335</v>
      </c>
      <c r="W48" s="8">
        <f t="shared" si="27"/>
        <v>16.2843295638126</v>
      </c>
      <c r="X48" s="10">
        <v>1389</v>
      </c>
    </row>
    <row r="49" spans="1:24" ht="12.75">
      <c r="A49" s="10">
        <v>1390</v>
      </c>
      <c r="B49" s="5">
        <v>47.08</v>
      </c>
      <c r="C49" s="4">
        <f t="shared" si="14"/>
        <v>150.2329440296126</v>
      </c>
      <c r="D49" s="5">
        <v>39.01</v>
      </c>
      <c r="E49" s="4">
        <f t="shared" si="15"/>
        <v>151.17108179746717</v>
      </c>
      <c r="F49" s="5">
        <f t="shared" si="16"/>
        <v>86.09</v>
      </c>
      <c r="G49" s="8">
        <f t="shared" si="17"/>
        <v>150.65659606042365</v>
      </c>
      <c r="H49" s="5">
        <v>51.72</v>
      </c>
      <c r="I49" s="8">
        <f t="shared" si="18"/>
        <v>115.79795808704996</v>
      </c>
      <c r="J49" s="5">
        <f t="shared" si="19"/>
        <v>137.81</v>
      </c>
      <c r="K49" s="4">
        <f t="shared" si="20"/>
        <v>135.36370708554995</v>
      </c>
      <c r="L49" s="5">
        <v>28.74</v>
      </c>
      <c r="M49" s="8">
        <f t="shared" si="21"/>
        <v>112.62285060426038</v>
      </c>
      <c r="N49" s="5">
        <f t="shared" si="22"/>
        <v>166.55</v>
      </c>
      <c r="O49" s="8">
        <f t="shared" si="23"/>
        <v>130.80596264706347</v>
      </c>
      <c r="Q49" s="4">
        <v>9</v>
      </c>
      <c r="R49" s="4">
        <v>9</v>
      </c>
      <c r="S49" s="4">
        <f t="shared" si="24"/>
        <v>9</v>
      </c>
      <c r="T49" s="4">
        <f t="shared" si="25"/>
        <v>81.81818181818183</v>
      </c>
      <c r="U49" s="4">
        <f t="shared" si="26"/>
        <v>62.549275401872215</v>
      </c>
      <c r="V49" s="8">
        <v>130.80596264706347</v>
      </c>
      <c r="W49" s="8">
        <f t="shared" si="27"/>
        <v>11.347943560492343</v>
      </c>
      <c r="X49" s="10">
        <v>1390</v>
      </c>
    </row>
    <row r="50" spans="1:24" ht="12.75">
      <c r="A50" s="10">
        <v>1391</v>
      </c>
      <c r="B50" s="5">
        <v>32.29</v>
      </c>
      <c r="C50" s="4">
        <f t="shared" si="14"/>
        <v>103.03784542727679</v>
      </c>
      <c r="D50" s="5">
        <v>29.5</v>
      </c>
      <c r="E50" s="4">
        <f t="shared" si="15"/>
        <v>114.31804442515462</v>
      </c>
      <c r="F50" s="5">
        <f t="shared" si="16"/>
        <v>61.79</v>
      </c>
      <c r="G50" s="8">
        <f t="shared" si="17"/>
        <v>108.13185120889275</v>
      </c>
      <c r="H50" s="5">
        <v>48.84</v>
      </c>
      <c r="I50" s="8">
        <f t="shared" si="18"/>
        <v>109.34981192907041</v>
      </c>
      <c r="J50" s="5">
        <f t="shared" si="19"/>
        <v>110.63</v>
      </c>
      <c r="K50" s="4">
        <f t="shared" si="20"/>
        <v>108.66618470992229</v>
      </c>
      <c r="L50" s="5">
        <v>24.62</v>
      </c>
      <c r="M50" s="8">
        <f t="shared" si="21"/>
        <v>96.47789080991271</v>
      </c>
      <c r="N50" s="5">
        <f t="shared" si="22"/>
        <v>135.25</v>
      </c>
      <c r="O50" s="8">
        <f t="shared" si="23"/>
        <v>106.22339506463723</v>
      </c>
      <c r="Q50" s="4">
        <v>9</v>
      </c>
      <c r="R50" s="4">
        <v>9</v>
      </c>
      <c r="S50" s="4">
        <f t="shared" si="24"/>
        <v>9</v>
      </c>
      <c r="T50" s="4">
        <f t="shared" si="25"/>
        <v>81.81818181818183</v>
      </c>
      <c r="U50" s="4">
        <f t="shared" si="26"/>
        <v>77.02463451520754</v>
      </c>
      <c r="V50" s="8">
        <v>106.22339506463723</v>
      </c>
      <c r="W50" s="8">
        <f t="shared" si="27"/>
        <v>13.974121996303142</v>
      </c>
      <c r="X50" s="10">
        <v>1391</v>
      </c>
    </row>
    <row r="51" spans="1:24" ht="12.75">
      <c r="A51" s="10">
        <v>1392</v>
      </c>
      <c r="B51" s="5">
        <v>25.87</v>
      </c>
      <c r="C51" s="4">
        <f t="shared" si="14"/>
        <v>82.55153487778416</v>
      </c>
      <c r="D51" s="5">
        <v>24.74</v>
      </c>
      <c r="E51" s="4">
        <f t="shared" si="15"/>
        <v>95.87214979926526</v>
      </c>
      <c r="F51" s="5">
        <f t="shared" si="16"/>
        <v>50.61</v>
      </c>
      <c r="G51" s="8">
        <f t="shared" si="17"/>
        <v>88.56696859818841</v>
      </c>
      <c r="H51" s="5">
        <v>43.41</v>
      </c>
      <c r="I51" s="8">
        <f t="shared" si="18"/>
        <v>97.19236969371305</v>
      </c>
      <c r="J51" s="5">
        <f t="shared" si="19"/>
        <v>94.02</v>
      </c>
      <c r="K51" s="4">
        <f t="shared" si="20"/>
        <v>92.35103214703871</v>
      </c>
      <c r="L51" s="5">
        <v>20.53</v>
      </c>
      <c r="M51" s="8">
        <f t="shared" si="21"/>
        <v>80.45049140241704</v>
      </c>
      <c r="N51" s="5">
        <f t="shared" si="22"/>
        <v>114.55</v>
      </c>
      <c r="O51" s="8">
        <f t="shared" si="23"/>
        <v>89.96591426731383</v>
      </c>
      <c r="Q51" s="4">
        <v>9</v>
      </c>
      <c r="R51" s="4">
        <v>9</v>
      </c>
      <c r="S51" s="4">
        <f t="shared" si="24"/>
        <v>9</v>
      </c>
      <c r="T51" s="4">
        <f t="shared" si="25"/>
        <v>81.81818181818183</v>
      </c>
      <c r="U51" s="4">
        <f t="shared" si="26"/>
        <v>90.94353398674656</v>
      </c>
      <c r="V51" s="8">
        <v>89.96591426731383</v>
      </c>
      <c r="W51" s="8">
        <f t="shared" si="27"/>
        <v>16.499345264076823</v>
      </c>
      <c r="X51" s="10">
        <v>1392</v>
      </c>
    </row>
    <row r="52" spans="1:24" ht="12.75">
      <c r="A52" s="10">
        <v>1393</v>
      </c>
      <c r="B52" s="5">
        <v>17</v>
      </c>
      <c r="C52" s="4">
        <f t="shared" si="14"/>
        <v>54.247239772799794</v>
      </c>
      <c r="D52" s="5">
        <v>18.08</v>
      </c>
      <c r="E52" s="4">
        <f t="shared" si="15"/>
        <v>70.06339807480663</v>
      </c>
      <c r="F52" s="5">
        <f t="shared" si="16"/>
        <v>35.08</v>
      </c>
      <c r="G52" s="8">
        <f t="shared" si="17"/>
        <v>61.38963166221002</v>
      </c>
      <c r="H52" s="5">
        <v>44.88</v>
      </c>
      <c r="I52" s="8">
        <f t="shared" si="18"/>
        <v>100.48361096184848</v>
      </c>
      <c r="J52" s="5">
        <f t="shared" si="19"/>
        <v>79.96000000000001</v>
      </c>
      <c r="K52" s="4">
        <f t="shared" si="20"/>
        <v>78.54061402336967</v>
      </c>
      <c r="L52" s="5">
        <v>20.53</v>
      </c>
      <c r="M52" s="8">
        <f t="shared" si="21"/>
        <v>80.45049140241704</v>
      </c>
      <c r="N52" s="5">
        <f t="shared" si="22"/>
        <v>100.49000000000001</v>
      </c>
      <c r="O52" s="8">
        <f t="shared" si="23"/>
        <v>78.92339349386614</v>
      </c>
      <c r="Q52" s="4">
        <v>9</v>
      </c>
      <c r="R52" s="4">
        <v>9</v>
      </c>
      <c r="S52" s="4">
        <f t="shared" si="24"/>
        <v>9</v>
      </c>
      <c r="T52" s="4">
        <f t="shared" si="25"/>
        <v>81.81818181818183</v>
      </c>
      <c r="U52" s="4">
        <f t="shared" si="26"/>
        <v>103.66784573770344</v>
      </c>
      <c r="V52" s="8">
        <v>78.92339349386614</v>
      </c>
      <c r="W52" s="8">
        <f t="shared" si="27"/>
        <v>18.807841576276246</v>
      </c>
      <c r="X52" s="10">
        <v>1393</v>
      </c>
    </row>
    <row r="53" spans="1:24" ht="12.75">
      <c r="A53" s="10">
        <v>1394</v>
      </c>
      <c r="B53" s="5">
        <v>22.7</v>
      </c>
      <c r="C53" s="4">
        <f t="shared" si="14"/>
        <v>72.43602016720914</v>
      </c>
      <c r="D53" s="5">
        <v>20.93</v>
      </c>
      <c r="E53" s="4">
        <f t="shared" si="15"/>
        <v>81.10768372266055</v>
      </c>
      <c r="F53" s="5">
        <f t="shared" si="16"/>
        <v>43.629999999999995</v>
      </c>
      <c r="G53" s="8">
        <f t="shared" si="17"/>
        <v>76.35204188774867</v>
      </c>
      <c r="H53" s="5">
        <v>47.58</v>
      </c>
      <c r="I53" s="8">
        <f t="shared" si="18"/>
        <v>106.52874798495431</v>
      </c>
      <c r="J53" s="5">
        <f t="shared" si="19"/>
        <v>91.21</v>
      </c>
      <c r="K53" s="4">
        <f t="shared" si="20"/>
        <v>89.59091301990428</v>
      </c>
      <c r="L53" s="5">
        <v>20.53</v>
      </c>
      <c r="M53" s="8">
        <f t="shared" si="21"/>
        <v>80.45049140241704</v>
      </c>
      <c r="N53" s="5">
        <f t="shared" si="22"/>
        <v>111.74</v>
      </c>
      <c r="O53" s="8">
        <f t="shared" si="23"/>
        <v>87.75898088371582</v>
      </c>
      <c r="Q53" s="4">
        <v>9</v>
      </c>
      <c r="R53" s="4">
        <v>9</v>
      </c>
      <c r="S53" s="4">
        <f t="shared" si="24"/>
        <v>9</v>
      </c>
      <c r="T53" s="4">
        <f t="shared" si="25"/>
        <v>81.81818181818183</v>
      </c>
      <c r="U53" s="4">
        <f t="shared" si="26"/>
        <v>93.23055144247198</v>
      </c>
      <c r="V53" s="8">
        <v>87.75898088371582</v>
      </c>
      <c r="W53" s="8">
        <f t="shared" si="27"/>
        <v>16.91426525863612</v>
      </c>
      <c r="X53" s="10">
        <v>1394</v>
      </c>
    </row>
    <row r="54" spans="1:24" ht="12.75">
      <c r="A54" s="10">
        <v>1395</v>
      </c>
      <c r="B54" s="5">
        <v>20.39</v>
      </c>
      <c r="C54" s="4">
        <f t="shared" si="14"/>
        <v>65.06477758631694</v>
      </c>
      <c r="D54" s="5">
        <v>23.79</v>
      </c>
      <c r="E54" s="4">
        <f t="shared" si="15"/>
        <v>92.19072124998063</v>
      </c>
      <c r="F54" s="5">
        <f t="shared" si="16"/>
        <v>44.18</v>
      </c>
      <c r="G54" s="8">
        <f t="shared" si="17"/>
        <v>77.31453611278333</v>
      </c>
      <c r="H54" s="5">
        <v>36.93</v>
      </c>
      <c r="I54" s="8">
        <f t="shared" si="18"/>
        <v>82.684040838259</v>
      </c>
      <c r="J54" s="5">
        <f t="shared" si="19"/>
        <v>81.11</v>
      </c>
      <c r="K54" s="4">
        <f t="shared" si="20"/>
        <v>79.67020014301542</v>
      </c>
      <c r="L54" s="5">
        <v>20.53</v>
      </c>
      <c r="M54" s="8">
        <f t="shared" si="21"/>
        <v>80.45049140241704</v>
      </c>
      <c r="N54" s="5">
        <f t="shared" si="22"/>
        <v>101.64</v>
      </c>
      <c r="O54" s="8">
        <f t="shared" si="23"/>
        <v>79.82658687149522</v>
      </c>
      <c r="Q54" s="4">
        <v>9</v>
      </c>
      <c r="R54" s="4">
        <v>9</v>
      </c>
      <c r="S54" s="4">
        <f t="shared" si="24"/>
        <v>9</v>
      </c>
      <c r="T54" s="4">
        <f t="shared" si="25"/>
        <v>81.81818181818183</v>
      </c>
      <c r="U54" s="4">
        <f t="shared" si="26"/>
        <v>102.49490179242247</v>
      </c>
      <c r="V54" s="8">
        <v>79.82658687149522</v>
      </c>
      <c r="W54" s="8">
        <f t="shared" si="27"/>
        <v>18.59504132231405</v>
      </c>
      <c r="X54" s="10">
        <v>1395</v>
      </c>
    </row>
    <row r="55" spans="1:24" ht="12.75">
      <c r="A55" s="10">
        <v>1396</v>
      </c>
      <c r="B55" s="5">
        <v>27.56</v>
      </c>
      <c r="C55" s="4">
        <f t="shared" si="14"/>
        <v>87.94434871402132</v>
      </c>
      <c r="D55" s="5">
        <v>27.59</v>
      </c>
      <c r="E55" s="4">
        <f t="shared" si="15"/>
        <v>106.9164354471192</v>
      </c>
      <c r="F55" s="5">
        <f t="shared" si="16"/>
        <v>55.15</v>
      </c>
      <c r="G55" s="8">
        <f t="shared" si="17"/>
        <v>96.51192092847442</v>
      </c>
      <c r="H55" s="5">
        <v>31.08</v>
      </c>
      <c r="I55" s="8">
        <f t="shared" si="18"/>
        <v>69.58624395486297</v>
      </c>
      <c r="J55" s="5">
        <f t="shared" si="19"/>
        <v>86.22999999999999</v>
      </c>
      <c r="K55" s="4">
        <f t="shared" si="20"/>
        <v>84.69931399743828</v>
      </c>
      <c r="L55" s="5">
        <v>20.53</v>
      </c>
      <c r="M55" s="8">
        <f t="shared" si="21"/>
        <v>80.45049140241704</v>
      </c>
      <c r="N55" s="5">
        <f t="shared" si="22"/>
        <v>106.75999999999999</v>
      </c>
      <c r="O55" s="8">
        <f t="shared" si="23"/>
        <v>83.84776086580902</v>
      </c>
      <c r="Q55" s="4">
        <v>9.25</v>
      </c>
      <c r="R55" s="4">
        <v>9.25</v>
      </c>
      <c r="S55" s="4">
        <f t="shared" si="24"/>
        <v>9.25</v>
      </c>
      <c r="T55" s="4">
        <f t="shared" si="25"/>
        <v>84.0909090909091</v>
      </c>
      <c r="U55" s="4">
        <f t="shared" si="26"/>
        <v>100.28998773800197</v>
      </c>
      <c r="V55" s="8">
        <v>83.84776086580902</v>
      </c>
      <c r="W55" s="8">
        <f t="shared" si="27"/>
        <v>18.195016860247286</v>
      </c>
      <c r="X55" s="10">
        <v>1396</v>
      </c>
    </row>
    <row r="56" spans="1:24" ht="12.75">
      <c r="A56" s="10">
        <v>1397</v>
      </c>
      <c r="B56" s="5">
        <v>31.13</v>
      </c>
      <c r="C56" s="4">
        <f t="shared" si="14"/>
        <v>99.33626906630927</v>
      </c>
      <c r="D56" s="5">
        <v>25.69</v>
      </c>
      <c r="E56" s="4">
        <f t="shared" si="15"/>
        <v>99.5535783485499</v>
      </c>
      <c r="F56" s="5">
        <f t="shared" si="16"/>
        <v>56.82</v>
      </c>
      <c r="G56" s="8">
        <f t="shared" si="17"/>
        <v>99.43440339357964</v>
      </c>
      <c r="H56" s="5">
        <v>52.26</v>
      </c>
      <c r="I56" s="8">
        <f t="shared" si="18"/>
        <v>117.00698549167114</v>
      </c>
      <c r="J56" s="5">
        <f t="shared" si="19"/>
        <v>109.08</v>
      </c>
      <c r="K56" s="4">
        <f t="shared" si="20"/>
        <v>107.14369907039973</v>
      </c>
      <c r="L56" s="5">
        <v>20.53</v>
      </c>
      <c r="M56" s="8">
        <f t="shared" si="21"/>
        <v>80.45049140241704</v>
      </c>
      <c r="N56" s="5">
        <f t="shared" si="22"/>
        <v>129.61</v>
      </c>
      <c r="O56" s="8">
        <f t="shared" si="23"/>
        <v>101.79382058652595</v>
      </c>
      <c r="Q56" s="4">
        <v>10</v>
      </c>
      <c r="R56" s="4">
        <v>10</v>
      </c>
      <c r="S56" s="4">
        <f t="shared" si="24"/>
        <v>10</v>
      </c>
      <c r="T56" s="4">
        <f t="shared" si="25"/>
        <v>90.9090909090909</v>
      </c>
      <c r="U56" s="4">
        <f t="shared" si="26"/>
        <v>89.30708208541706</v>
      </c>
      <c r="V56" s="8">
        <v>101.79382058652595</v>
      </c>
      <c r="W56" s="8">
        <f t="shared" si="27"/>
        <v>16.20245351438932</v>
      </c>
      <c r="X56" s="10">
        <v>1397</v>
      </c>
    </row>
    <row r="57" spans="1:24" ht="12.75">
      <c r="A57" s="10">
        <v>1398</v>
      </c>
      <c r="B57" s="5">
        <v>24.12</v>
      </c>
      <c r="C57" s="4">
        <f t="shared" si="14"/>
        <v>76.96726019529007</v>
      </c>
      <c r="D57" s="5">
        <v>27.59</v>
      </c>
      <c r="E57" s="4">
        <f t="shared" si="15"/>
        <v>106.9164354471192</v>
      </c>
      <c r="F57" s="5">
        <f t="shared" si="16"/>
        <v>51.71</v>
      </c>
      <c r="G57" s="8">
        <f t="shared" si="17"/>
        <v>90.4919570482577</v>
      </c>
      <c r="H57" s="5">
        <v>46.59</v>
      </c>
      <c r="I57" s="8">
        <f t="shared" si="18"/>
        <v>104.31219774314884</v>
      </c>
      <c r="J57" s="5">
        <f t="shared" si="19"/>
        <v>98.30000000000001</v>
      </c>
      <c r="K57" s="4">
        <f t="shared" si="20"/>
        <v>96.55505700972034</v>
      </c>
      <c r="L57" s="5">
        <v>20.53</v>
      </c>
      <c r="M57" s="8">
        <f t="shared" si="21"/>
        <v>80.45049140241704</v>
      </c>
      <c r="N57" s="5">
        <f t="shared" si="22"/>
        <v>118.83000000000001</v>
      </c>
      <c r="O57" s="8">
        <f t="shared" si="23"/>
        <v>93.32736440318554</v>
      </c>
      <c r="Q57" s="4">
        <v>10</v>
      </c>
      <c r="R57" s="4">
        <v>10</v>
      </c>
      <c r="S57" s="4">
        <f t="shared" si="24"/>
        <v>10</v>
      </c>
      <c r="T57" s="4">
        <f t="shared" si="25"/>
        <v>90.9090909090909</v>
      </c>
      <c r="U57" s="4">
        <f t="shared" si="26"/>
        <v>97.40882697206855</v>
      </c>
      <c r="V57" s="8">
        <v>93.32736440318554</v>
      </c>
      <c r="W57" s="8">
        <f t="shared" si="27"/>
        <v>17.672304973491542</v>
      </c>
      <c r="X57" s="10">
        <v>1398</v>
      </c>
    </row>
    <row r="58" spans="1:24" ht="12.75">
      <c r="A58" s="10">
        <v>1399</v>
      </c>
      <c r="B58" s="5">
        <v>21.89</v>
      </c>
      <c r="C58" s="4">
        <f t="shared" si="14"/>
        <v>69.85129874274044</v>
      </c>
      <c r="D58" s="5">
        <v>22.84</v>
      </c>
      <c r="E58" s="4">
        <f t="shared" si="15"/>
        <v>88.50929270069598</v>
      </c>
      <c r="F58" s="5">
        <f t="shared" si="16"/>
        <v>44.730000000000004</v>
      </c>
      <c r="G58" s="8">
        <f t="shared" si="17"/>
        <v>78.27703033781798</v>
      </c>
      <c r="H58" s="5">
        <v>39.69</v>
      </c>
      <c r="I58" s="8">
        <f t="shared" si="18"/>
        <v>88.8635142396561</v>
      </c>
      <c r="J58" s="5">
        <f t="shared" si="19"/>
        <v>84.42</v>
      </c>
      <c r="K58" s="4">
        <f t="shared" si="20"/>
        <v>82.92144366999584</v>
      </c>
      <c r="L58" s="5">
        <v>20.53</v>
      </c>
      <c r="M58" s="8">
        <f t="shared" si="21"/>
        <v>80.45049140241704</v>
      </c>
      <c r="N58" s="5">
        <f t="shared" si="22"/>
        <v>104.95</v>
      </c>
      <c r="O58" s="8">
        <f t="shared" si="23"/>
        <v>82.42621302797544</v>
      </c>
      <c r="Q58" s="4">
        <v>10</v>
      </c>
      <c r="R58" s="4">
        <v>10</v>
      </c>
      <c r="S58" s="4">
        <f t="shared" si="24"/>
        <v>10</v>
      </c>
      <c r="T58" s="4">
        <f t="shared" si="25"/>
        <v>90.9090909090909</v>
      </c>
      <c r="U58" s="4">
        <f t="shared" si="26"/>
        <v>110.291480791719</v>
      </c>
      <c r="V58" s="8">
        <v>82.42621302797544</v>
      </c>
      <c r="W58" s="8">
        <f t="shared" si="27"/>
        <v>20.009528346831825</v>
      </c>
      <c r="X58" s="10">
        <v>1399</v>
      </c>
    </row>
    <row r="59" spans="1:24" ht="12.75">
      <c r="A59" s="10">
        <v>1400</v>
      </c>
      <c r="B59" s="5">
        <v>29.78</v>
      </c>
      <c r="C59" s="4">
        <f t="shared" si="14"/>
        <v>95.02840002552811</v>
      </c>
      <c r="D59" s="5">
        <v>25.69</v>
      </c>
      <c r="E59" s="4">
        <f t="shared" si="15"/>
        <v>99.5535783485499</v>
      </c>
      <c r="F59" s="5">
        <f t="shared" si="16"/>
        <v>55.47</v>
      </c>
      <c r="G59" s="8">
        <f t="shared" si="17"/>
        <v>97.07191756849458</v>
      </c>
      <c r="H59" s="5">
        <v>36.15</v>
      </c>
      <c r="I59" s="8">
        <f t="shared" si="18"/>
        <v>80.93766792047286</v>
      </c>
      <c r="J59" s="5">
        <f t="shared" si="19"/>
        <v>91.62</v>
      </c>
      <c r="K59" s="4">
        <f t="shared" si="20"/>
        <v>89.99363502777801</v>
      </c>
      <c r="L59" s="5">
        <v>20.73</v>
      </c>
      <c r="M59" s="8">
        <f t="shared" si="21"/>
        <v>81.23422731476401</v>
      </c>
      <c r="N59" s="5">
        <f t="shared" si="22"/>
        <v>112.35000000000001</v>
      </c>
      <c r="O59" s="8">
        <f t="shared" si="23"/>
        <v>88.23806606663213</v>
      </c>
      <c r="Q59" s="4">
        <v>10</v>
      </c>
      <c r="R59" s="4">
        <v>10</v>
      </c>
      <c r="S59" s="4">
        <f t="shared" si="24"/>
        <v>10</v>
      </c>
      <c r="T59" s="4">
        <f t="shared" si="25"/>
        <v>90.9090909090909</v>
      </c>
      <c r="U59" s="4">
        <f t="shared" si="26"/>
        <v>103.02706639155235</v>
      </c>
      <c r="V59" s="8">
        <v>88.23806606663213</v>
      </c>
      <c r="W59" s="8">
        <f t="shared" si="27"/>
        <v>18.69158878504673</v>
      </c>
      <c r="X59" s="10">
        <v>1400</v>
      </c>
    </row>
    <row r="60" spans="1:24" ht="12.75">
      <c r="A60" s="10">
        <v>1401</v>
      </c>
      <c r="B60" s="5">
        <v>29.23</v>
      </c>
      <c r="C60" s="4">
        <f t="shared" si="14"/>
        <v>93.27334226817283</v>
      </c>
      <c r="D60" s="5">
        <v>24.74</v>
      </c>
      <c r="E60" s="4">
        <f t="shared" si="15"/>
        <v>95.87214979926526</v>
      </c>
      <c r="F60" s="5">
        <f t="shared" si="16"/>
        <v>53.97</v>
      </c>
      <c r="G60" s="8">
        <f t="shared" si="17"/>
        <v>94.44693331840008</v>
      </c>
      <c r="H60" s="5">
        <v>37.05</v>
      </c>
      <c r="I60" s="8">
        <f t="shared" si="18"/>
        <v>82.95271359484147</v>
      </c>
      <c r="J60" s="5">
        <f t="shared" si="19"/>
        <v>91.02</v>
      </c>
      <c r="K60" s="4">
        <f t="shared" si="20"/>
        <v>89.40428574796282</v>
      </c>
      <c r="L60" s="5">
        <v>21.11</v>
      </c>
      <c r="M60" s="8">
        <f t="shared" si="21"/>
        <v>82.72332554822327</v>
      </c>
      <c r="N60" s="5">
        <f t="shared" si="22"/>
        <v>112.13</v>
      </c>
      <c r="O60" s="8">
        <f t="shared" si="23"/>
        <v>88.06528124656394</v>
      </c>
      <c r="Q60" s="4">
        <v>10</v>
      </c>
      <c r="R60" s="4">
        <v>10</v>
      </c>
      <c r="S60" s="4">
        <f t="shared" si="24"/>
        <v>10</v>
      </c>
      <c r="T60" s="4">
        <f t="shared" si="25"/>
        <v>90.9090909090909</v>
      </c>
      <c r="U60" s="4">
        <f t="shared" si="26"/>
        <v>103.22920635950155</v>
      </c>
      <c r="V60" s="8">
        <v>88.06528124656394</v>
      </c>
      <c r="W60" s="8">
        <f t="shared" si="27"/>
        <v>18.728261838936948</v>
      </c>
      <c r="X60" s="10">
        <v>1401</v>
      </c>
    </row>
    <row r="61" spans="1:24" ht="12.75">
      <c r="A61" s="10">
        <v>1402</v>
      </c>
      <c r="B61" s="5">
        <v>33.06</v>
      </c>
      <c r="C61" s="4">
        <f t="shared" si="14"/>
        <v>105.4949262875742</v>
      </c>
      <c r="D61" s="5">
        <v>24.74</v>
      </c>
      <c r="E61" s="4">
        <f t="shared" si="15"/>
        <v>95.87214979926526</v>
      </c>
      <c r="F61" s="5">
        <f t="shared" si="16"/>
        <v>57.8</v>
      </c>
      <c r="G61" s="8">
        <f t="shared" si="17"/>
        <v>101.14939310364137</v>
      </c>
      <c r="H61" s="5">
        <v>34.59</v>
      </c>
      <c r="I61" s="8">
        <f t="shared" si="18"/>
        <v>77.4449220849006</v>
      </c>
      <c r="J61" s="5">
        <f t="shared" si="19"/>
        <v>92.39</v>
      </c>
      <c r="K61" s="4">
        <f t="shared" si="20"/>
        <v>90.74996660354081</v>
      </c>
      <c r="L61" s="5">
        <v>20.73</v>
      </c>
      <c r="M61" s="8">
        <f t="shared" si="21"/>
        <v>81.23422731476401</v>
      </c>
      <c r="N61" s="5">
        <f t="shared" si="22"/>
        <v>113.12</v>
      </c>
      <c r="O61" s="8">
        <f t="shared" si="23"/>
        <v>88.84281293687071</v>
      </c>
      <c r="Q61" s="4">
        <v>10</v>
      </c>
      <c r="R61" s="4">
        <v>10</v>
      </c>
      <c r="S61" s="4">
        <f t="shared" si="24"/>
        <v>10</v>
      </c>
      <c r="T61" s="4">
        <f t="shared" si="25"/>
        <v>90.9090909090909</v>
      </c>
      <c r="U61" s="4">
        <f t="shared" si="26"/>
        <v>102.32576829111481</v>
      </c>
      <c r="V61" s="8">
        <v>88.84281293687071</v>
      </c>
      <c r="W61" s="8">
        <f t="shared" si="27"/>
        <v>18.564356435643564</v>
      </c>
      <c r="X61" s="10">
        <v>1402</v>
      </c>
    </row>
    <row r="62" spans="1:24" ht="12.75">
      <c r="A62" s="10">
        <v>1403</v>
      </c>
      <c r="B62" s="5">
        <v>32.34</v>
      </c>
      <c r="C62" s="4">
        <f t="shared" si="14"/>
        <v>103.19739613249091</v>
      </c>
      <c r="D62" s="5">
        <v>26.64</v>
      </c>
      <c r="E62" s="4">
        <f t="shared" si="15"/>
        <v>103.23500689783455</v>
      </c>
      <c r="F62" s="5">
        <f t="shared" si="16"/>
        <v>58.980000000000004</v>
      </c>
      <c r="G62" s="8">
        <f t="shared" si="17"/>
        <v>103.21438071371571</v>
      </c>
      <c r="H62" s="5">
        <v>34.35</v>
      </c>
      <c r="I62" s="8">
        <f t="shared" si="18"/>
        <v>76.90757657173563</v>
      </c>
      <c r="J62" s="5">
        <f t="shared" si="19"/>
        <v>93.33000000000001</v>
      </c>
      <c r="K62" s="4">
        <f t="shared" si="20"/>
        <v>91.67328047525127</v>
      </c>
      <c r="L62" s="5">
        <v>23.69</v>
      </c>
      <c r="M62" s="8">
        <f t="shared" si="21"/>
        <v>92.83351881749925</v>
      </c>
      <c r="N62" s="5">
        <f t="shared" si="22"/>
        <v>117.02000000000001</v>
      </c>
      <c r="O62" s="8">
        <f t="shared" si="23"/>
        <v>91.90581656535194</v>
      </c>
      <c r="Q62" s="4">
        <v>10</v>
      </c>
      <c r="R62" s="4">
        <v>10</v>
      </c>
      <c r="S62" s="4">
        <f t="shared" si="24"/>
        <v>10</v>
      </c>
      <c r="T62" s="4">
        <f t="shared" si="25"/>
        <v>90.9090909090909</v>
      </c>
      <c r="U62" s="4">
        <f t="shared" si="26"/>
        <v>98.91549230123832</v>
      </c>
      <c r="V62" s="8">
        <v>91.90581656535194</v>
      </c>
      <c r="W62" s="8">
        <f t="shared" si="27"/>
        <v>17.945650316185265</v>
      </c>
      <c r="X62" s="10">
        <v>1403</v>
      </c>
    </row>
    <row r="63" spans="1:24" ht="12.75">
      <c r="A63" s="10">
        <v>1404</v>
      </c>
      <c r="B63" s="5">
        <v>28.11</v>
      </c>
      <c r="C63" s="4">
        <f t="shared" si="14"/>
        <v>89.69940647137659</v>
      </c>
      <c r="D63" s="5">
        <v>19.98</v>
      </c>
      <c r="E63" s="4">
        <f t="shared" si="15"/>
        <v>77.4262551733759</v>
      </c>
      <c r="F63" s="5">
        <f t="shared" si="16"/>
        <v>48.09</v>
      </c>
      <c r="G63" s="8">
        <f t="shared" si="17"/>
        <v>84.15699505802966</v>
      </c>
      <c r="H63" s="5">
        <v>37.62</v>
      </c>
      <c r="I63" s="8">
        <f t="shared" si="18"/>
        <v>84.22890918860827</v>
      </c>
      <c r="J63" s="5">
        <f t="shared" si="19"/>
        <v>85.71000000000001</v>
      </c>
      <c r="K63" s="4">
        <f t="shared" si="20"/>
        <v>84.18854462159848</v>
      </c>
      <c r="L63" s="5">
        <v>22.94</v>
      </c>
      <c r="M63" s="8">
        <f t="shared" si="21"/>
        <v>89.8945091461981</v>
      </c>
      <c r="N63" s="5">
        <f t="shared" si="22"/>
        <v>108.65</v>
      </c>
      <c r="O63" s="8">
        <f t="shared" si="23"/>
        <v>85.33213954730378</v>
      </c>
      <c r="Q63" s="4">
        <v>10</v>
      </c>
      <c r="R63" s="4">
        <v>10</v>
      </c>
      <c r="S63" s="4">
        <f t="shared" si="24"/>
        <v>10</v>
      </c>
      <c r="T63" s="4">
        <f t="shared" si="25"/>
        <v>90.9090909090909</v>
      </c>
      <c r="U63" s="4">
        <f t="shared" si="26"/>
        <v>106.53558130778562</v>
      </c>
      <c r="V63" s="8">
        <v>85.33213954730378</v>
      </c>
      <c r="W63" s="8">
        <f t="shared" si="27"/>
        <v>19.32811780947998</v>
      </c>
      <c r="X63" s="10">
        <v>1404</v>
      </c>
    </row>
    <row r="64" spans="1:24" ht="12.75">
      <c r="A64" s="10">
        <v>1405</v>
      </c>
      <c r="B64" s="5">
        <v>26.83</v>
      </c>
      <c r="C64" s="4">
        <f t="shared" si="14"/>
        <v>85.6149084178952</v>
      </c>
      <c r="D64" s="5">
        <v>20.93</v>
      </c>
      <c r="E64" s="4">
        <f t="shared" si="15"/>
        <v>81.10768372266055</v>
      </c>
      <c r="F64" s="5">
        <f t="shared" si="16"/>
        <v>47.76</v>
      </c>
      <c r="G64" s="8">
        <f t="shared" si="17"/>
        <v>83.57949852300885</v>
      </c>
      <c r="H64" s="5">
        <v>36.6</v>
      </c>
      <c r="I64" s="8">
        <f t="shared" si="18"/>
        <v>81.94519075765717</v>
      </c>
      <c r="J64" s="5">
        <f t="shared" si="19"/>
        <v>84.36</v>
      </c>
      <c r="K64" s="4">
        <f t="shared" si="20"/>
        <v>82.86250874201431</v>
      </c>
      <c r="L64" s="5">
        <v>22.19</v>
      </c>
      <c r="M64" s="8">
        <f t="shared" si="21"/>
        <v>86.95549947489695</v>
      </c>
      <c r="N64" s="5">
        <f t="shared" si="22"/>
        <v>106.55</v>
      </c>
      <c r="O64" s="8">
        <f t="shared" si="23"/>
        <v>83.6828299011985</v>
      </c>
      <c r="Q64" s="4">
        <v>10</v>
      </c>
      <c r="R64" s="4">
        <v>10</v>
      </c>
      <c r="S64" s="4">
        <f t="shared" si="24"/>
        <v>10</v>
      </c>
      <c r="T64" s="4">
        <f t="shared" si="25"/>
        <v>90.9090909090909</v>
      </c>
      <c r="U64" s="4">
        <f t="shared" si="26"/>
        <v>108.63529712896207</v>
      </c>
      <c r="V64" s="8">
        <v>83.6828299011985</v>
      </c>
      <c r="W64" s="8">
        <f t="shared" si="27"/>
        <v>19.70905678085406</v>
      </c>
      <c r="X64" s="10">
        <v>1405</v>
      </c>
    </row>
    <row r="65" spans="1:24" ht="12.75">
      <c r="A65" s="10">
        <v>1406</v>
      </c>
      <c r="B65" s="5">
        <v>25.64</v>
      </c>
      <c r="C65" s="4">
        <f t="shared" si="14"/>
        <v>81.81760163379921</v>
      </c>
      <c r="D65" s="5">
        <v>19.98</v>
      </c>
      <c r="E65" s="4">
        <f t="shared" si="15"/>
        <v>77.4262551733759</v>
      </c>
      <c r="F65" s="5">
        <f t="shared" si="16"/>
        <v>45.620000000000005</v>
      </c>
      <c r="G65" s="8">
        <f t="shared" si="17"/>
        <v>79.83452099287405</v>
      </c>
      <c r="H65" s="5">
        <v>38.55</v>
      </c>
      <c r="I65" s="8">
        <f t="shared" si="18"/>
        <v>86.31112305212251</v>
      </c>
      <c r="J65" s="5">
        <f t="shared" si="19"/>
        <v>84.17</v>
      </c>
      <c r="K65" s="4">
        <f t="shared" si="20"/>
        <v>82.67588147007285</v>
      </c>
      <c r="L65" s="5">
        <v>23.29</v>
      </c>
      <c r="M65" s="8">
        <f t="shared" si="21"/>
        <v>91.2660469928053</v>
      </c>
      <c r="N65" s="5">
        <f t="shared" si="22"/>
        <v>107.46000000000001</v>
      </c>
      <c r="O65" s="8">
        <f t="shared" si="23"/>
        <v>84.39753074784413</v>
      </c>
      <c r="Q65" s="4">
        <v>10</v>
      </c>
      <c r="R65" s="4">
        <v>10</v>
      </c>
      <c r="S65" s="4">
        <f t="shared" si="24"/>
        <v>10</v>
      </c>
      <c r="T65" s="4">
        <f t="shared" si="25"/>
        <v>90.9090909090909</v>
      </c>
      <c r="U65" s="4">
        <f t="shared" si="26"/>
        <v>107.71534439876147</v>
      </c>
      <c r="V65" s="8">
        <v>84.39753074784413</v>
      </c>
      <c r="W65" s="8">
        <f t="shared" si="27"/>
        <v>19.54215522054718</v>
      </c>
      <c r="X65" s="10">
        <v>1406</v>
      </c>
    </row>
    <row r="66" spans="1:24" ht="12.75">
      <c r="A66" s="10">
        <v>1407</v>
      </c>
      <c r="B66" s="5">
        <v>32.38</v>
      </c>
      <c r="C66" s="4">
        <f t="shared" si="14"/>
        <v>103.3250366966622</v>
      </c>
      <c r="D66" s="5">
        <v>24.74</v>
      </c>
      <c r="E66" s="4">
        <f t="shared" si="15"/>
        <v>95.87214979926526</v>
      </c>
      <c r="F66" s="5">
        <f t="shared" si="16"/>
        <v>57.120000000000005</v>
      </c>
      <c r="G66" s="8">
        <f t="shared" si="17"/>
        <v>99.95940024359855</v>
      </c>
      <c r="H66" s="5">
        <v>38.55</v>
      </c>
      <c r="I66" s="8">
        <f t="shared" si="18"/>
        <v>86.31112305212251</v>
      </c>
      <c r="J66" s="5">
        <f t="shared" si="19"/>
        <v>95.67</v>
      </c>
      <c r="K66" s="4">
        <f t="shared" si="20"/>
        <v>93.97174266653046</v>
      </c>
      <c r="L66" s="5">
        <v>29.21</v>
      </c>
      <c r="M66" s="8">
        <f t="shared" si="21"/>
        <v>114.46462999827578</v>
      </c>
      <c r="N66" s="5">
        <f t="shared" si="22"/>
        <v>124.88</v>
      </c>
      <c r="O66" s="8">
        <f t="shared" si="23"/>
        <v>98.07894695506025</v>
      </c>
      <c r="Q66" s="4">
        <v>10</v>
      </c>
      <c r="R66" s="4">
        <v>10</v>
      </c>
      <c r="S66" s="4">
        <f t="shared" si="24"/>
        <v>10</v>
      </c>
      <c r="T66" s="4">
        <f t="shared" si="25"/>
        <v>90.9090909090909</v>
      </c>
      <c r="U66" s="4">
        <f t="shared" si="26"/>
        <v>92.68970939374526</v>
      </c>
      <c r="V66" s="8">
        <v>98.07894695506025</v>
      </c>
      <c r="W66" s="8">
        <f t="shared" si="27"/>
        <v>16.81614349775785</v>
      </c>
      <c r="X66" s="10">
        <v>1407</v>
      </c>
    </row>
    <row r="67" spans="1:24" ht="12.75">
      <c r="A67" s="10">
        <v>1408</v>
      </c>
      <c r="B67" s="5">
        <v>32.48</v>
      </c>
      <c r="C67" s="4">
        <f t="shared" si="14"/>
        <v>103.64413810709041</v>
      </c>
      <c r="D67" s="5">
        <v>29.5</v>
      </c>
      <c r="E67" s="4">
        <f t="shared" si="15"/>
        <v>114.31804442515462</v>
      </c>
      <c r="F67" s="5">
        <f t="shared" si="16"/>
        <v>61.98</v>
      </c>
      <c r="G67" s="8">
        <f t="shared" si="17"/>
        <v>108.46434921390471</v>
      </c>
      <c r="H67" s="5">
        <v>41.4</v>
      </c>
      <c r="I67" s="8">
        <f t="shared" si="18"/>
        <v>92.69210102095646</v>
      </c>
      <c r="J67" s="5">
        <f t="shared" si="19"/>
        <v>103.38</v>
      </c>
      <c r="K67" s="4">
        <f t="shared" si="20"/>
        <v>101.54488091215552</v>
      </c>
      <c r="L67" s="5">
        <v>28.16</v>
      </c>
      <c r="M67" s="8">
        <f t="shared" si="21"/>
        <v>110.35001645845416</v>
      </c>
      <c r="N67" s="5">
        <f t="shared" si="22"/>
        <v>131.54</v>
      </c>
      <c r="O67" s="8">
        <f t="shared" si="23"/>
        <v>103.30961468985124</v>
      </c>
      <c r="Q67" s="4">
        <v>10</v>
      </c>
      <c r="R67" s="4">
        <v>10</v>
      </c>
      <c r="S67" s="4">
        <f t="shared" si="24"/>
        <v>10</v>
      </c>
      <c r="T67" s="4">
        <f t="shared" si="25"/>
        <v>90.9090909090909</v>
      </c>
      <c r="U67" s="4">
        <f t="shared" si="26"/>
        <v>87.99673794352219</v>
      </c>
      <c r="V67" s="8">
        <v>103.30961468985124</v>
      </c>
      <c r="W67" s="8">
        <f t="shared" si="27"/>
        <v>15.964725558765396</v>
      </c>
      <c r="X67" s="10">
        <v>1408</v>
      </c>
    </row>
    <row r="68" spans="1:24" ht="12.75">
      <c r="A68" s="10">
        <v>1409</v>
      </c>
      <c r="B68" s="5">
        <v>43.42</v>
      </c>
      <c r="C68" s="4">
        <f t="shared" si="14"/>
        <v>138.55383240793924</v>
      </c>
      <c r="D68" s="5">
        <v>42.82</v>
      </c>
      <c r="E68" s="4">
        <f t="shared" si="15"/>
        <v>165.9355478740719</v>
      </c>
      <c r="F68" s="5">
        <f t="shared" si="16"/>
        <v>86.24000000000001</v>
      </c>
      <c r="G68" s="8">
        <f t="shared" si="17"/>
        <v>150.9190944854331</v>
      </c>
      <c r="H68" s="5">
        <v>45.81</v>
      </c>
      <c r="I68" s="8">
        <f t="shared" si="18"/>
        <v>102.56582482536271</v>
      </c>
      <c r="J68" s="5">
        <f t="shared" si="19"/>
        <v>132.05</v>
      </c>
      <c r="K68" s="4">
        <f t="shared" si="20"/>
        <v>129.70595399932424</v>
      </c>
      <c r="L68" s="5">
        <v>27.37</v>
      </c>
      <c r="M68" s="8">
        <f t="shared" si="21"/>
        <v>107.25425960468363</v>
      </c>
      <c r="N68" s="5">
        <f t="shared" si="22"/>
        <v>159.42000000000002</v>
      </c>
      <c r="O68" s="8">
        <f t="shared" si="23"/>
        <v>125.20616370576319</v>
      </c>
      <c r="Q68" s="4">
        <v>10</v>
      </c>
      <c r="R68" s="4">
        <v>10</v>
      </c>
      <c r="S68" s="4">
        <f t="shared" si="24"/>
        <v>10</v>
      </c>
      <c r="T68" s="4">
        <f t="shared" si="25"/>
        <v>90.9090909090909</v>
      </c>
      <c r="U68" s="4">
        <f t="shared" si="26"/>
        <v>72.60752044342557</v>
      </c>
      <c r="V68" s="8">
        <v>125.20616370576319</v>
      </c>
      <c r="W68" s="8">
        <f t="shared" si="27"/>
        <v>13.17275122318404</v>
      </c>
      <c r="X68" s="10">
        <v>1409</v>
      </c>
    </row>
    <row r="69" spans="1:24" ht="12.75">
      <c r="A69" s="10">
        <v>1410</v>
      </c>
      <c r="B69" s="5">
        <v>38.74</v>
      </c>
      <c r="C69" s="4">
        <f t="shared" si="14"/>
        <v>123.6198863998979</v>
      </c>
      <c r="D69" s="5">
        <v>29.5</v>
      </c>
      <c r="E69" s="4">
        <f t="shared" si="15"/>
        <v>114.31804442515462</v>
      </c>
      <c r="F69" s="5">
        <f t="shared" si="16"/>
        <v>68.24000000000001</v>
      </c>
      <c r="G69" s="8">
        <f t="shared" si="17"/>
        <v>119.41928348429911</v>
      </c>
      <c r="H69" s="5">
        <v>39.03</v>
      </c>
      <c r="I69" s="8">
        <f t="shared" si="18"/>
        <v>87.38581407845244</v>
      </c>
      <c r="J69" s="5">
        <f t="shared" si="19"/>
        <v>107.27000000000001</v>
      </c>
      <c r="K69" s="4">
        <f t="shared" si="20"/>
        <v>105.3658287429573</v>
      </c>
      <c r="L69" s="5">
        <v>27.37</v>
      </c>
      <c r="M69" s="8">
        <f t="shared" si="21"/>
        <v>107.25425960468363</v>
      </c>
      <c r="N69" s="5">
        <f t="shared" si="22"/>
        <v>134.64000000000001</v>
      </c>
      <c r="O69" s="8">
        <f t="shared" si="23"/>
        <v>105.74430988172094</v>
      </c>
      <c r="Q69" s="4">
        <v>10</v>
      </c>
      <c r="R69" s="4">
        <v>10</v>
      </c>
      <c r="S69" s="4">
        <f t="shared" si="24"/>
        <v>10</v>
      </c>
      <c r="T69" s="4">
        <f t="shared" si="25"/>
        <v>90.9090909090909</v>
      </c>
      <c r="U69" s="4">
        <f t="shared" si="26"/>
        <v>85.97066925943932</v>
      </c>
      <c r="V69" s="8">
        <v>105.74430988172094</v>
      </c>
      <c r="W69" s="8">
        <f t="shared" si="27"/>
        <v>15.597147950089125</v>
      </c>
      <c r="X69" s="10">
        <v>1410</v>
      </c>
    </row>
    <row r="70" spans="1:24" ht="12.75">
      <c r="A70" s="10">
        <v>1411</v>
      </c>
      <c r="B70" s="5">
        <v>28.12</v>
      </c>
      <c r="C70" s="4">
        <f t="shared" si="14"/>
        <v>89.73131661241943</v>
      </c>
      <c r="D70" s="5">
        <v>20.93</v>
      </c>
      <c r="E70" s="4">
        <f t="shared" si="15"/>
        <v>81.10768372266055</v>
      </c>
      <c r="F70" s="5">
        <f t="shared" si="16"/>
        <v>49.05</v>
      </c>
      <c r="G70" s="8">
        <f t="shared" si="17"/>
        <v>85.83698497809013</v>
      </c>
      <c r="H70" s="5">
        <v>29.7</v>
      </c>
      <c r="I70" s="8">
        <f t="shared" si="18"/>
        <v>66.49650725416443</v>
      </c>
      <c r="J70" s="5">
        <f t="shared" si="19"/>
        <v>78.75</v>
      </c>
      <c r="K70" s="4">
        <f t="shared" si="20"/>
        <v>77.3520929757424</v>
      </c>
      <c r="L70" s="5">
        <v>26.34</v>
      </c>
      <c r="M70" s="8">
        <f t="shared" si="21"/>
        <v>103.21801965609669</v>
      </c>
      <c r="N70" s="5">
        <f t="shared" si="22"/>
        <v>105.09</v>
      </c>
      <c r="O70" s="8">
        <f t="shared" si="23"/>
        <v>82.53616700438245</v>
      </c>
      <c r="Q70" s="4">
        <v>10</v>
      </c>
      <c r="R70" s="4">
        <v>10</v>
      </c>
      <c r="S70" s="4">
        <f t="shared" si="24"/>
        <v>10</v>
      </c>
      <c r="T70" s="4">
        <f t="shared" si="25"/>
        <v>90.9090909090909</v>
      </c>
      <c r="U70" s="4">
        <f t="shared" si="26"/>
        <v>110.14455142345523</v>
      </c>
      <c r="V70" s="8">
        <v>82.53616700438245</v>
      </c>
      <c r="W70" s="8">
        <f t="shared" si="27"/>
        <v>19.982871824150727</v>
      </c>
      <c r="X70" s="10">
        <v>1411</v>
      </c>
    </row>
    <row r="71" spans="1:24" ht="12.75">
      <c r="A71" s="10">
        <v>1412</v>
      </c>
      <c r="B71" s="5">
        <v>24.76</v>
      </c>
      <c r="C71" s="4">
        <f t="shared" si="14"/>
        <v>79.00950922203076</v>
      </c>
      <c r="D71" s="5">
        <v>27.59</v>
      </c>
      <c r="E71" s="4">
        <f t="shared" si="15"/>
        <v>106.9164354471192</v>
      </c>
      <c r="F71" s="5">
        <f t="shared" si="16"/>
        <v>52.35</v>
      </c>
      <c r="G71" s="8">
        <f t="shared" si="17"/>
        <v>91.61195032829804</v>
      </c>
      <c r="H71" s="5">
        <v>35.88</v>
      </c>
      <c r="I71" s="8">
        <f t="shared" si="18"/>
        <v>80.33315421816228</v>
      </c>
      <c r="J71" s="5">
        <f t="shared" si="19"/>
        <v>88.23</v>
      </c>
      <c r="K71" s="4">
        <f t="shared" si="20"/>
        <v>86.66381159682224</v>
      </c>
      <c r="L71" s="5">
        <v>26.49</v>
      </c>
      <c r="M71" s="8">
        <f t="shared" si="21"/>
        <v>103.80582159035691</v>
      </c>
      <c r="N71" s="5">
        <f t="shared" si="22"/>
        <v>114.72</v>
      </c>
      <c r="O71" s="8">
        <f t="shared" si="23"/>
        <v>90.09942981009378</v>
      </c>
      <c r="Q71" s="4">
        <v>10</v>
      </c>
      <c r="R71" s="4">
        <v>10</v>
      </c>
      <c r="S71" s="4">
        <f t="shared" si="24"/>
        <v>10</v>
      </c>
      <c r="T71" s="4">
        <f t="shared" si="25"/>
        <v>90.9090909090909</v>
      </c>
      <c r="U71" s="4">
        <f t="shared" si="26"/>
        <v>100.89863065804488</v>
      </c>
      <c r="V71" s="8">
        <v>90.09942981009378</v>
      </c>
      <c r="W71" s="8">
        <f t="shared" si="27"/>
        <v>18.305439330543933</v>
      </c>
      <c r="X71" s="10">
        <v>1412</v>
      </c>
    </row>
    <row r="72" spans="1:24" ht="12.75">
      <c r="A72" s="10">
        <v>1413</v>
      </c>
      <c r="B72" s="5">
        <v>28.92</v>
      </c>
      <c r="C72" s="4">
        <f t="shared" si="14"/>
        <v>92.2841278958453</v>
      </c>
      <c r="D72" s="5">
        <v>28.55</v>
      </c>
      <c r="E72" s="4">
        <f t="shared" si="15"/>
        <v>110.63661587586999</v>
      </c>
      <c r="F72" s="5">
        <f t="shared" si="16"/>
        <v>57.47</v>
      </c>
      <c r="G72" s="8">
        <f t="shared" si="17"/>
        <v>100.57189656862057</v>
      </c>
      <c r="H72" s="5">
        <v>42.87</v>
      </c>
      <c r="I72" s="8">
        <f t="shared" si="18"/>
        <v>95.98334228909188</v>
      </c>
      <c r="J72" s="5">
        <f t="shared" si="19"/>
        <v>100.34</v>
      </c>
      <c r="K72" s="4">
        <f t="shared" si="20"/>
        <v>98.55884456109195</v>
      </c>
      <c r="L72" s="5">
        <v>26.24</v>
      </c>
      <c r="M72" s="8">
        <f t="shared" si="21"/>
        <v>102.8261516999232</v>
      </c>
      <c r="N72" s="5">
        <f t="shared" si="22"/>
        <v>126.58</v>
      </c>
      <c r="O72" s="8">
        <f t="shared" si="23"/>
        <v>99.41410238285975</v>
      </c>
      <c r="Q72" s="4">
        <v>10</v>
      </c>
      <c r="R72" s="4">
        <v>10</v>
      </c>
      <c r="S72" s="4">
        <f t="shared" si="24"/>
        <v>10</v>
      </c>
      <c r="T72" s="4">
        <f t="shared" si="25"/>
        <v>90.9090909090909</v>
      </c>
      <c r="U72" s="4">
        <f t="shared" si="26"/>
        <v>91.44486418937359</v>
      </c>
      <c r="V72" s="8">
        <v>99.41410238285975</v>
      </c>
      <c r="W72" s="8">
        <f t="shared" si="27"/>
        <v>16.590298625375258</v>
      </c>
      <c r="X72" s="10">
        <v>1413</v>
      </c>
    </row>
    <row r="73" spans="1:24" ht="12.75">
      <c r="A73" s="10">
        <v>1414</v>
      </c>
      <c r="B73" s="5">
        <v>28.59</v>
      </c>
      <c r="C73" s="4">
        <f aca="true" t="shared" si="28" ref="C73:C104">(B73/31.338)*100</f>
        <v>91.23109324143212</v>
      </c>
      <c r="D73" s="5">
        <v>27.59</v>
      </c>
      <c r="E73" s="4">
        <f aca="true" t="shared" si="29" ref="E73:E104">(D73/25.8052)*100</f>
        <v>106.9164354471192</v>
      </c>
      <c r="F73" s="5">
        <f aca="true" t="shared" si="30" ref="F73:F104">B73+D73</f>
        <v>56.18</v>
      </c>
      <c r="G73" s="8">
        <f aca="true" t="shared" si="31" ref="G73:G104">(F73/57.1432)*100</f>
        <v>98.31441011353932</v>
      </c>
      <c r="H73" s="5">
        <v>42.9</v>
      </c>
      <c r="I73" s="8">
        <f aca="true" t="shared" si="32" ref="I73:I104">(H73/44.664)*100</f>
        <v>96.0505104782375</v>
      </c>
      <c r="J73" s="5">
        <f aca="true" t="shared" si="33" ref="J73:J104">B73+D73+H73</f>
        <v>99.08</v>
      </c>
      <c r="K73" s="4">
        <f aca="true" t="shared" si="34" ref="K73:K104">(J73/101.8072)*100</f>
        <v>97.32121107348007</v>
      </c>
      <c r="L73" s="5">
        <v>25.7</v>
      </c>
      <c r="M73" s="8">
        <f aca="true" t="shared" si="35" ref="M73:M104">(L73/25.5188)*100</f>
        <v>100.71006473658638</v>
      </c>
      <c r="N73" s="5">
        <f aca="true" t="shared" si="36" ref="N73:N104">J73+L73</f>
        <v>124.78</v>
      </c>
      <c r="O73" s="8">
        <f aca="true" t="shared" si="37" ref="O73:O104">(N73/127.326)*100</f>
        <v>98.0004084004838</v>
      </c>
      <c r="Q73" s="4">
        <v>10</v>
      </c>
      <c r="R73" s="4">
        <v>10</v>
      </c>
      <c r="S73" s="4">
        <f aca="true" t="shared" si="38" ref="S73:S104">(Q73+R73)/2</f>
        <v>10</v>
      </c>
      <c r="T73" s="4">
        <f aca="true" t="shared" si="39" ref="T73:T104">S73/11*100</f>
        <v>90.9090909090909</v>
      </c>
      <c r="U73" s="4">
        <f aca="true" t="shared" si="40" ref="U73:U104">(T73/O73)*100</f>
        <v>92.76399189846856</v>
      </c>
      <c r="V73" s="8">
        <v>98.0004084004838</v>
      </c>
      <c r="W73" s="8">
        <f aca="true" t="shared" si="41" ref="W73:W104">(S73*210)/N73</f>
        <v>16.82962013143132</v>
      </c>
      <c r="X73" s="10">
        <v>1414</v>
      </c>
    </row>
    <row r="74" spans="1:24" ht="12.75">
      <c r="A74" s="10">
        <v>1415</v>
      </c>
      <c r="B74" s="5">
        <v>27.64</v>
      </c>
      <c r="C74" s="4">
        <f t="shared" si="28"/>
        <v>88.1996298423639</v>
      </c>
      <c r="D74" s="5">
        <v>26.64</v>
      </c>
      <c r="E74" s="4">
        <f t="shared" si="29"/>
        <v>103.23500689783455</v>
      </c>
      <c r="F74" s="5">
        <f t="shared" si="30"/>
        <v>54.28</v>
      </c>
      <c r="G74" s="8">
        <f t="shared" si="31"/>
        <v>94.98943006341962</v>
      </c>
      <c r="H74" s="5">
        <v>55.02</v>
      </c>
      <c r="I74" s="8">
        <f t="shared" si="32"/>
        <v>123.18645889306825</v>
      </c>
      <c r="J74" s="5">
        <f t="shared" si="33"/>
        <v>109.30000000000001</v>
      </c>
      <c r="K74" s="4">
        <f t="shared" si="34"/>
        <v>107.35979380633198</v>
      </c>
      <c r="L74" s="5">
        <v>26.8</v>
      </c>
      <c r="M74" s="8">
        <f t="shared" si="35"/>
        <v>105.02061225449472</v>
      </c>
      <c r="N74" s="5">
        <f t="shared" si="36"/>
        <v>136.10000000000002</v>
      </c>
      <c r="O74" s="8">
        <f t="shared" si="37"/>
        <v>106.890972778537</v>
      </c>
      <c r="Q74" s="4">
        <v>10</v>
      </c>
      <c r="R74" s="4">
        <v>10</v>
      </c>
      <c r="S74" s="4">
        <f t="shared" si="38"/>
        <v>10</v>
      </c>
      <c r="T74" s="4">
        <f t="shared" si="39"/>
        <v>90.9090909090909</v>
      </c>
      <c r="U74" s="4">
        <f t="shared" si="40"/>
        <v>85.04842695878698</v>
      </c>
      <c r="V74" s="8">
        <v>106.890972778537</v>
      </c>
      <c r="W74" s="8">
        <f t="shared" si="41"/>
        <v>15.429831006612782</v>
      </c>
      <c r="X74" s="10">
        <v>1415</v>
      </c>
    </row>
    <row r="75" spans="1:24" ht="12.75">
      <c r="A75" s="10">
        <v>1416</v>
      </c>
      <c r="B75" s="5">
        <v>38.26</v>
      </c>
      <c r="C75" s="4">
        <f t="shared" si="28"/>
        <v>122.08819962984236</v>
      </c>
      <c r="D75" s="5">
        <v>34.25</v>
      </c>
      <c r="E75" s="4">
        <f t="shared" si="29"/>
        <v>132.72518717157783</v>
      </c>
      <c r="F75" s="5">
        <f t="shared" si="30"/>
        <v>72.50999999999999</v>
      </c>
      <c r="G75" s="8">
        <f t="shared" si="31"/>
        <v>126.89173864956808</v>
      </c>
      <c r="H75" s="5">
        <v>46.92</v>
      </c>
      <c r="I75" s="8">
        <f t="shared" si="32"/>
        <v>105.05104782375068</v>
      </c>
      <c r="J75" s="5">
        <f t="shared" si="33"/>
        <v>119.42999999999999</v>
      </c>
      <c r="K75" s="4">
        <f t="shared" si="34"/>
        <v>117.30997414721158</v>
      </c>
      <c r="L75" s="5">
        <v>26.8</v>
      </c>
      <c r="M75" s="8">
        <f t="shared" si="35"/>
        <v>105.02061225449472</v>
      </c>
      <c r="N75" s="5">
        <f t="shared" si="36"/>
        <v>146.23</v>
      </c>
      <c r="O75" s="8">
        <f t="shared" si="37"/>
        <v>114.84692835713051</v>
      </c>
      <c r="Q75" s="4">
        <v>10</v>
      </c>
      <c r="R75" s="4">
        <v>10</v>
      </c>
      <c r="S75" s="4">
        <f t="shared" si="38"/>
        <v>10</v>
      </c>
      <c r="T75" s="4">
        <f t="shared" si="39"/>
        <v>90.9090909090909</v>
      </c>
      <c r="U75" s="4">
        <f t="shared" si="40"/>
        <v>79.15674560001989</v>
      </c>
      <c r="V75" s="8">
        <v>114.84692835713051</v>
      </c>
      <c r="W75" s="8">
        <f t="shared" si="41"/>
        <v>14.360938247965535</v>
      </c>
      <c r="X75" s="10">
        <v>1416</v>
      </c>
    </row>
    <row r="76" spans="1:24" ht="12.75">
      <c r="A76" s="10">
        <v>1417</v>
      </c>
      <c r="B76" s="5">
        <v>50.78</v>
      </c>
      <c r="C76" s="4">
        <f t="shared" si="28"/>
        <v>162.03969621545727</v>
      </c>
      <c r="D76" s="5">
        <v>43.77</v>
      </c>
      <c r="E76" s="4">
        <f t="shared" si="29"/>
        <v>169.61697642335656</v>
      </c>
      <c r="F76" s="5">
        <f t="shared" si="30"/>
        <v>94.55000000000001</v>
      </c>
      <c r="G76" s="8">
        <f t="shared" si="31"/>
        <v>165.46150723095664</v>
      </c>
      <c r="H76" s="5">
        <v>43.23</v>
      </c>
      <c r="I76" s="8">
        <f t="shared" si="32"/>
        <v>96.78936055883932</v>
      </c>
      <c r="J76" s="5">
        <f t="shared" si="33"/>
        <v>137.78</v>
      </c>
      <c r="K76" s="4">
        <f t="shared" si="34"/>
        <v>135.3342396215592</v>
      </c>
      <c r="L76" s="5">
        <v>27.09</v>
      </c>
      <c r="M76" s="8">
        <f t="shared" si="35"/>
        <v>106.15702932739784</v>
      </c>
      <c r="N76" s="5">
        <f t="shared" si="36"/>
        <v>164.87</v>
      </c>
      <c r="O76" s="8">
        <f t="shared" si="37"/>
        <v>129.48651493017925</v>
      </c>
      <c r="Q76" s="4">
        <v>10</v>
      </c>
      <c r="R76" s="4">
        <v>10</v>
      </c>
      <c r="S76" s="4">
        <f t="shared" si="38"/>
        <v>10</v>
      </c>
      <c r="T76" s="4">
        <f t="shared" si="39"/>
        <v>90.9090909090909</v>
      </c>
      <c r="U76" s="4">
        <f t="shared" si="40"/>
        <v>70.20738102196219</v>
      </c>
      <c r="V76" s="8">
        <v>129.48651493017925</v>
      </c>
      <c r="W76" s="8">
        <f t="shared" si="41"/>
        <v>12.73730818220416</v>
      </c>
      <c r="X76" s="10">
        <v>1417</v>
      </c>
    </row>
    <row r="77" spans="1:24" ht="12.75">
      <c r="A77" s="10">
        <v>1418</v>
      </c>
      <c r="B77" s="5">
        <v>31.89</v>
      </c>
      <c r="C77" s="4">
        <f t="shared" si="28"/>
        <v>101.76143978556385</v>
      </c>
      <c r="D77" s="5">
        <v>19.98</v>
      </c>
      <c r="E77" s="4">
        <f t="shared" si="29"/>
        <v>77.4262551733759</v>
      </c>
      <c r="F77" s="5">
        <f t="shared" si="30"/>
        <v>51.870000000000005</v>
      </c>
      <c r="G77" s="8">
        <f t="shared" si="31"/>
        <v>90.7719553682678</v>
      </c>
      <c r="H77" s="5">
        <v>48.39</v>
      </c>
      <c r="I77" s="8">
        <f t="shared" si="32"/>
        <v>108.34228909188607</v>
      </c>
      <c r="J77" s="5">
        <f t="shared" si="33"/>
        <v>100.26</v>
      </c>
      <c r="K77" s="4">
        <f t="shared" si="34"/>
        <v>98.4802646571166</v>
      </c>
      <c r="L77" s="5">
        <v>26.49</v>
      </c>
      <c r="M77" s="8">
        <f t="shared" si="35"/>
        <v>103.80582159035691</v>
      </c>
      <c r="N77" s="5">
        <f t="shared" si="36"/>
        <v>126.75</v>
      </c>
      <c r="O77" s="8">
        <f t="shared" si="37"/>
        <v>99.5476179256397</v>
      </c>
      <c r="Q77" s="4">
        <v>10</v>
      </c>
      <c r="R77" s="4">
        <v>10</v>
      </c>
      <c r="S77" s="4">
        <f t="shared" si="38"/>
        <v>10</v>
      </c>
      <c r="T77" s="4">
        <f t="shared" si="39"/>
        <v>90.9090909090909</v>
      </c>
      <c r="U77" s="4">
        <f t="shared" si="40"/>
        <v>91.32221624529316</v>
      </c>
      <c r="V77" s="8">
        <v>99.5476179256397</v>
      </c>
      <c r="W77" s="8">
        <f t="shared" si="41"/>
        <v>16.568047337278106</v>
      </c>
      <c r="X77" s="10">
        <v>1418</v>
      </c>
    </row>
    <row r="78" spans="1:24" ht="12.75">
      <c r="A78" s="10">
        <v>1419</v>
      </c>
      <c r="B78" s="5">
        <v>26.54</v>
      </c>
      <c r="C78" s="4">
        <f t="shared" si="28"/>
        <v>84.68951432765333</v>
      </c>
      <c r="D78" s="5">
        <v>23.79</v>
      </c>
      <c r="E78" s="4">
        <f t="shared" si="29"/>
        <v>92.19072124998063</v>
      </c>
      <c r="F78" s="5">
        <f t="shared" si="30"/>
        <v>50.33</v>
      </c>
      <c r="G78" s="8">
        <f t="shared" si="31"/>
        <v>88.07697153817077</v>
      </c>
      <c r="H78" s="5">
        <v>42.24</v>
      </c>
      <c r="I78" s="8">
        <f t="shared" si="32"/>
        <v>94.57281031703386</v>
      </c>
      <c r="J78" s="5">
        <f t="shared" si="33"/>
        <v>92.57</v>
      </c>
      <c r="K78" s="4">
        <f t="shared" si="34"/>
        <v>90.92677138748536</v>
      </c>
      <c r="L78" s="5">
        <v>26.27</v>
      </c>
      <c r="M78" s="8">
        <f t="shared" si="35"/>
        <v>102.94371208677524</v>
      </c>
      <c r="N78" s="5">
        <f t="shared" si="36"/>
        <v>118.83999999999999</v>
      </c>
      <c r="O78" s="8">
        <f t="shared" si="37"/>
        <v>93.33521825864317</v>
      </c>
      <c r="Q78" s="4">
        <v>10</v>
      </c>
      <c r="R78" s="4">
        <v>12</v>
      </c>
      <c r="S78" s="4">
        <f t="shared" si="38"/>
        <v>11</v>
      </c>
      <c r="T78" s="4">
        <f t="shared" si="39"/>
        <v>100</v>
      </c>
      <c r="U78" s="4">
        <f t="shared" si="40"/>
        <v>107.14069336923595</v>
      </c>
      <c r="V78" s="8">
        <v>93.33521825864317</v>
      </c>
      <c r="W78" s="8">
        <f t="shared" si="41"/>
        <v>19.437899697071696</v>
      </c>
      <c r="X78" s="10">
        <v>1419</v>
      </c>
    </row>
    <row r="79" spans="1:24" ht="12.75">
      <c r="A79" s="10">
        <v>1420</v>
      </c>
      <c r="B79" s="5">
        <v>25.38</v>
      </c>
      <c r="C79" s="4">
        <f t="shared" si="28"/>
        <v>80.9879379666858</v>
      </c>
      <c r="D79" s="5">
        <v>21.88</v>
      </c>
      <c r="E79" s="4">
        <f t="shared" si="29"/>
        <v>84.78911227194519</v>
      </c>
      <c r="F79" s="5">
        <f t="shared" si="30"/>
        <v>47.26</v>
      </c>
      <c r="G79" s="8">
        <f t="shared" si="31"/>
        <v>82.70450377297736</v>
      </c>
      <c r="H79" s="5">
        <v>52.98</v>
      </c>
      <c r="I79" s="8">
        <f t="shared" si="32"/>
        <v>118.61902203116603</v>
      </c>
      <c r="J79" s="5">
        <f t="shared" si="33"/>
        <v>100.24</v>
      </c>
      <c r="K79" s="4">
        <f t="shared" si="34"/>
        <v>98.46061968112275</v>
      </c>
      <c r="L79" s="5">
        <v>25.59</v>
      </c>
      <c r="M79" s="8">
        <f t="shared" si="35"/>
        <v>100.27900998479554</v>
      </c>
      <c r="N79" s="5">
        <f t="shared" si="36"/>
        <v>125.83</v>
      </c>
      <c r="O79" s="8">
        <f t="shared" si="37"/>
        <v>98.82506322353643</v>
      </c>
      <c r="Q79" s="4">
        <v>10</v>
      </c>
      <c r="R79" s="4">
        <v>10</v>
      </c>
      <c r="S79" s="4">
        <f t="shared" si="38"/>
        <v>10</v>
      </c>
      <c r="T79" s="4">
        <f t="shared" si="39"/>
        <v>90.9090909090909</v>
      </c>
      <c r="U79" s="4">
        <f t="shared" si="40"/>
        <v>91.98991424215933</v>
      </c>
      <c r="V79" s="8">
        <v>98.82506322353643</v>
      </c>
      <c r="W79" s="8">
        <f t="shared" si="41"/>
        <v>16.689183819438927</v>
      </c>
      <c r="X79" s="10">
        <v>1420</v>
      </c>
    </row>
    <row r="80" spans="1:24" ht="12.75">
      <c r="A80" s="10">
        <v>1421</v>
      </c>
      <c r="B80" s="5">
        <v>26.85</v>
      </c>
      <c r="C80" s="4">
        <f t="shared" si="28"/>
        <v>85.67872869998085</v>
      </c>
      <c r="D80" s="5">
        <v>27.59</v>
      </c>
      <c r="E80" s="4">
        <f t="shared" si="29"/>
        <v>106.9164354471192</v>
      </c>
      <c r="F80" s="5">
        <f t="shared" si="30"/>
        <v>54.44</v>
      </c>
      <c r="G80" s="8">
        <f t="shared" si="31"/>
        <v>95.2694283834297</v>
      </c>
      <c r="H80" s="5">
        <v>51.36</v>
      </c>
      <c r="I80" s="8">
        <f t="shared" si="32"/>
        <v>114.99193981730251</v>
      </c>
      <c r="J80" s="5">
        <f t="shared" si="33"/>
        <v>105.8</v>
      </c>
      <c r="K80" s="4">
        <f t="shared" si="34"/>
        <v>103.92192300741007</v>
      </c>
      <c r="L80" s="5">
        <v>27.09</v>
      </c>
      <c r="M80" s="8">
        <f t="shared" si="35"/>
        <v>106.15702932739784</v>
      </c>
      <c r="N80" s="5">
        <f t="shared" si="36"/>
        <v>132.89</v>
      </c>
      <c r="O80" s="8">
        <f t="shared" si="37"/>
        <v>104.36988517663322</v>
      </c>
      <c r="Q80" s="4">
        <v>10</v>
      </c>
      <c r="R80" s="4">
        <v>10</v>
      </c>
      <c r="S80" s="4">
        <f t="shared" si="38"/>
        <v>10</v>
      </c>
      <c r="T80" s="4">
        <f t="shared" si="39"/>
        <v>90.9090909090909</v>
      </c>
      <c r="U80" s="4">
        <f t="shared" si="40"/>
        <v>87.1027986236053</v>
      </c>
      <c r="V80" s="8">
        <v>104.36988517663322</v>
      </c>
      <c r="W80" s="8">
        <f t="shared" si="41"/>
        <v>15.802543456994508</v>
      </c>
      <c r="X80" s="10">
        <v>1421</v>
      </c>
    </row>
    <row r="81" spans="1:24" ht="12.75">
      <c r="A81" s="10">
        <v>1422</v>
      </c>
      <c r="B81" s="5">
        <v>38.94</v>
      </c>
      <c r="C81" s="4">
        <f t="shared" si="28"/>
        <v>124.25808922075434</v>
      </c>
      <c r="D81" s="5">
        <v>32.35</v>
      </c>
      <c r="E81" s="4">
        <f t="shared" si="29"/>
        <v>125.36233007300854</v>
      </c>
      <c r="F81" s="5">
        <f t="shared" si="30"/>
        <v>71.28999999999999</v>
      </c>
      <c r="G81" s="8">
        <f t="shared" si="31"/>
        <v>124.75675145949123</v>
      </c>
      <c r="H81" s="5">
        <v>47.07</v>
      </c>
      <c r="I81" s="8">
        <f t="shared" si="32"/>
        <v>105.38688876947877</v>
      </c>
      <c r="J81" s="5">
        <f t="shared" si="33"/>
        <v>118.35999999999999</v>
      </c>
      <c r="K81" s="4">
        <f t="shared" si="34"/>
        <v>116.25896793154118</v>
      </c>
      <c r="L81" s="5">
        <v>25.22</v>
      </c>
      <c r="M81" s="8">
        <f t="shared" si="35"/>
        <v>98.82909854695362</v>
      </c>
      <c r="N81" s="5">
        <f t="shared" si="36"/>
        <v>143.57999999999998</v>
      </c>
      <c r="O81" s="8">
        <f t="shared" si="37"/>
        <v>112.7656566608548</v>
      </c>
      <c r="Q81" s="4">
        <v>10</v>
      </c>
      <c r="R81" s="4">
        <v>10</v>
      </c>
      <c r="S81" s="4">
        <f t="shared" si="38"/>
        <v>10</v>
      </c>
      <c r="T81" s="4">
        <f t="shared" si="39"/>
        <v>90.9090909090909</v>
      </c>
      <c r="U81" s="4">
        <f t="shared" si="40"/>
        <v>80.61771074725526</v>
      </c>
      <c r="V81" s="8">
        <v>112.7656566608548</v>
      </c>
      <c r="W81" s="8">
        <f t="shared" si="41"/>
        <v>14.625992478061013</v>
      </c>
      <c r="X81" s="10">
        <v>1422</v>
      </c>
    </row>
    <row r="82" spans="1:24" ht="12.75">
      <c r="A82" s="10">
        <v>1423</v>
      </c>
      <c r="B82" s="5">
        <v>28.26</v>
      </c>
      <c r="C82" s="4">
        <f t="shared" si="28"/>
        <v>90.17805858701897</v>
      </c>
      <c r="D82" s="5">
        <v>27.59</v>
      </c>
      <c r="E82" s="4">
        <f t="shared" si="29"/>
        <v>106.9164354471192</v>
      </c>
      <c r="F82" s="5">
        <f t="shared" si="30"/>
        <v>55.85</v>
      </c>
      <c r="G82" s="8">
        <f t="shared" si="31"/>
        <v>97.73691357851854</v>
      </c>
      <c r="H82" s="5">
        <v>47.07</v>
      </c>
      <c r="I82" s="8">
        <f t="shared" si="32"/>
        <v>105.38688876947877</v>
      </c>
      <c r="J82" s="5">
        <f t="shared" si="33"/>
        <v>102.92</v>
      </c>
      <c r="K82" s="4">
        <f t="shared" si="34"/>
        <v>101.09304646429722</v>
      </c>
      <c r="L82" s="5">
        <v>28.26</v>
      </c>
      <c r="M82" s="8">
        <f t="shared" si="35"/>
        <v>110.74188441462766</v>
      </c>
      <c r="N82" s="5">
        <f t="shared" si="36"/>
        <v>131.18</v>
      </c>
      <c r="O82" s="8">
        <f t="shared" si="37"/>
        <v>103.02687589337607</v>
      </c>
      <c r="Q82" s="4">
        <v>10</v>
      </c>
      <c r="R82" s="4">
        <v>10</v>
      </c>
      <c r="S82" s="4">
        <f t="shared" si="38"/>
        <v>10</v>
      </c>
      <c r="T82" s="4">
        <f t="shared" si="39"/>
        <v>90.9090909090909</v>
      </c>
      <c r="U82" s="4">
        <f t="shared" si="40"/>
        <v>88.2382292200862</v>
      </c>
      <c r="V82" s="8">
        <v>103.02687589337607</v>
      </c>
      <c r="W82" s="8">
        <f t="shared" si="41"/>
        <v>16.008537886872997</v>
      </c>
      <c r="X82" s="10">
        <v>1423</v>
      </c>
    </row>
    <row r="83" spans="1:24" ht="12.75">
      <c r="A83" s="10">
        <v>1424</v>
      </c>
      <c r="B83" s="5">
        <v>33.22</v>
      </c>
      <c r="C83" s="4">
        <f t="shared" si="28"/>
        <v>106.00548854425935</v>
      </c>
      <c r="D83" s="5">
        <v>31.4</v>
      </c>
      <c r="E83" s="4">
        <f t="shared" si="29"/>
        <v>121.6809015237239</v>
      </c>
      <c r="F83" s="5">
        <f t="shared" si="30"/>
        <v>64.62</v>
      </c>
      <c r="G83" s="8">
        <f t="shared" si="31"/>
        <v>113.08432149407103</v>
      </c>
      <c r="H83" s="5">
        <v>55.2</v>
      </c>
      <c r="I83" s="8">
        <f t="shared" si="32"/>
        <v>123.58946802794198</v>
      </c>
      <c r="J83" s="5">
        <f t="shared" si="33"/>
        <v>119.82000000000001</v>
      </c>
      <c r="K83" s="4">
        <f t="shared" si="34"/>
        <v>117.69305117909148</v>
      </c>
      <c r="L83" s="5">
        <v>26.5</v>
      </c>
      <c r="M83" s="8">
        <f t="shared" si="35"/>
        <v>103.84500838597425</v>
      </c>
      <c r="N83" s="5">
        <f t="shared" si="36"/>
        <v>146.32</v>
      </c>
      <c r="O83" s="8">
        <f t="shared" si="37"/>
        <v>114.91761305624932</v>
      </c>
      <c r="Q83" s="4">
        <v>10</v>
      </c>
      <c r="R83" s="4">
        <v>12</v>
      </c>
      <c r="S83" s="4">
        <f t="shared" si="38"/>
        <v>11</v>
      </c>
      <c r="T83" s="4">
        <f t="shared" si="39"/>
        <v>100</v>
      </c>
      <c r="U83" s="4">
        <f t="shared" si="40"/>
        <v>87.01886276653909</v>
      </c>
      <c r="V83" s="8">
        <v>114.91761305624932</v>
      </c>
      <c r="W83" s="8">
        <f t="shared" si="41"/>
        <v>15.787315472936031</v>
      </c>
      <c r="X83" s="10">
        <v>1424</v>
      </c>
    </row>
    <row r="84" spans="1:24" ht="12.75">
      <c r="A84" s="10">
        <v>1425</v>
      </c>
      <c r="B84" s="5">
        <v>38.42</v>
      </c>
      <c r="C84" s="4">
        <f t="shared" si="28"/>
        <v>122.59876188652754</v>
      </c>
      <c r="D84" s="5">
        <v>30.45</v>
      </c>
      <c r="E84" s="4">
        <f t="shared" si="29"/>
        <v>117.99947297443927</v>
      </c>
      <c r="F84" s="5">
        <f t="shared" si="30"/>
        <v>68.87</v>
      </c>
      <c r="G84" s="8">
        <f t="shared" si="31"/>
        <v>120.52177686933878</v>
      </c>
      <c r="H84" s="5">
        <v>54.78</v>
      </c>
      <c r="I84" s="8">
        <f t="shared" si="32"/>
        <v>122.64911337990327</v>
      </c>
      <c r="J84" s="5">
        <f t="shared" si="33"/>
        <v>123.65</v>
      </c>
      <c r="K84" s="4">
        <f t="shared" si="34"/>
        <v>121.45506408191171</v>
      </c>
      <c r="L84" s="5">
        <v>28.16</v>
      </c>
      <c r="M84" s="8">
        <f t="shared" si="35"/>
        <v>110.35001645845416</v>
      </c>
      <c r="N84" s="5">
        <f t="shared" si="36"/>
        <v>151.81</v>
      </c>
      <c r="O84" s="8">
        <f t="shared" si="37"/>
        <v>119.22937970249596</v>
      </c>
      <c r="Q84" s="4">
        <v>10</v>
      </c>
      <c r="R84" s="4">
        <v>10</v>
      </c>
      <c r="S84" s="4">
        <f t="shared" si="38"/>
        <v>10</v>
      </c>
      <c r="T84" s="4">
        <f t="shared" si="39"/>
        <v>90.9090909090909</v>
      </c>
      <c r="U84" s="4">
        <f t="shared" si="40"/>
        <v>76.24722290422837</v>
      </c>
      <c r="V84" s="8">
        <v>119.22937970249596</v>
      </c>
      <c r="W84" s="8">
        <f t="shared" si="41"/>
        <v>13.833080824715104</v>
      </c>
      <c r="X84" s="10">
        <v>1425</v>
      </c>
    </row>
    <row r="85" spans="1:24" ht="12.75">
      <c r="A85" s="10">
        <v>1426</v>
      </c>
      <c r="B85" s="5">
        <v>35.29</v>
      </c>
      <c r="C85" s="4">
        <f t="shared" si="28"/>
        <v>112.6108877401238</v>
      </c>
      <c r="D85" s="5">
        <v>32.35</v>
      </c>
      <c r="E85" s="4">
        <f t="shared" si="29"/>
        <v>125.36233007300854</v>
      </c>
      <c r="F85" s="5">
        <f t="shared" si="30"/>
        <v>67.64</v>
      </c>
      <c r="G85" s="8">
        <f t="shared" si="31"/>
        <v>118.36928978426128</v>
      </c>
      <c r="H85" s="5">
        <v>44.01</v>
      </c>
      <c r="I85" s="8">
        <f t="shared" si="32"/>
        <v>98.53573347662547</v>
      </c>
      <c r="J85" s="5">
        <f t="shared" si="33"/>
        <v>111.65</v>
      </c>
      <c r="K85" s="4">
        <f t="shared" si="34"/>
        <v>109.6680784856081</v>
      </c>
      <c r="L85" s="5">
        <v>28.26</v>
      </c>
      <c r="M85" s="8">
        <f t="shared" si="35"/>
        <v>110.74188441462766</v>
      </c>
      <c r="N85" s="5">
        <f t="shared" si="36"/>
        <v>139.91</v>
      </c>
      <c r="O85" s="8">
        <f t="shared" si="37"/>
        <v>109.88329170789942</v>
      </c>
      <c r="Q85" s="4">
        <v>10</v>
      </c>
      <c r="R85" s="4">
        <v>10</v>
      </c>
      <c r="S85" s="4">
        <f t="shared" si="38"/>
        <v>10</v>
      </c>
      <c r="T85" s="4">
        <f t="shared" si="39"/>
        <v>90.9090909090909</v>
      </c>
      <c r="U85" s="4">
        <f t="shared" si="40"/>
        <v>82.7324058972976</v>
      </c>
      <c r="V85" s="8">
        <v>109.88329170789942</v>
      </c>
      <c r="W85" s="8">
        <f t="shared" si="41"/>
        <v>15.009649060110071</v>
      </c>
      <c r="X85" s="10">
        <v>1426</v>
      </c>
    </row>
    <row r="86" spans="1:24" ht="12.75">
      <c r="A86" s="10">
        <v>1427</v>
      </c>
      <c r="B86" s="5">
        <v>41.11</v>
      </c>
      <c r="C86" s="4">
        <f t="shared" si="28"/>
        <v>131.18258982704702</v>
      </c>
      <c r="D86" s="5">
        <v>37.11</v>
      </c>
      <c r="E86" s="4">
        <f t="shared" si="29"/>
        <v>143.8082246988979</v>
      </c>
      <c r="F86" s="5">
        <f t="shared" si="30"/>
        <v>78.22</v>
      </c>
      <c r="G86" s="8">
        <f t="shared" si="31"/>
        <v>136.88417869492784</v>
      </c>
      <c r="H86" s="5">
        <v>42.42</v>
      </c>
      <c r="I86" s="8">
        <f t="shared" si="32"/>
        <v>94.97581945190757</v>
      </c>
      <c r="J86" s="5">
        <f t="shared" si="33"/>
        <v>120.64</v>
      </c>
      <c r="K86" s="4">
        <f t="shared" si="34"/>
        <v>118.49849519483888</v>
      </c>
      <c r="L86" s="5">
        <v>28.26</v>
      </c>
      <c r="M86" s="8">
        <f t="shared" si="35"/>
        <v>110.74188441462766</v>
      </c>
      <c r="N86" s="5">
        <f t="shared" si="36"/>
        <v>148.9</v>
      </c>
      <c r="O86" s="8">
        <f t="shared" si="37"/>
        <v>116.94390776432151</v>
      </c>
      <c r="Q86" s="4">
        <v>10</v>
      </c>
      <c r="R86" s="4">
        <v>10</v>
      </c>
      <c r="S86" s="4">
        <f t="shared" si="38"/>
        <v>10</v>
      </c>
      <c r="T86" s="4">
        <f t="shared" si="39"/>
        <v>90.9090909090909</v>
      </c>
      <c r="U86" s="4">
        <f t="shared" si="40"/>
        <v>77.73734660235667</v>
      </c>
      <c r="V86" s="8">
        <v>116.94390776432151</v>
      </c>
      <c r="W86" s="8">
        <f t="shared" si="41"/>
        <v>14.103425117528541</v>
      </c>
      <c r="X86" s="10">
        <v>1427</v>
      </c>
    </row>
    <row r="87" spans="1:24" ht="12.75">
      <c r="A87" s="10">
        <v>1428</v>
      </c>
      <c r="B87" s="5">
        <v>37.01</v>
      </c>
      <c r="C87" s="4">
        <f t="shared" si="28"/>
        <v>118.09943199948943</v>
      </c>
      <c r="D87" s="5">
        <v>34.25</v>
      </c>
      <c r="E87" s="4">
        <f t="shared" si="29"/>
        <v>132.72518717157783</v>
      </c>
      <c r="F87" s="5">
        <f t="shared" si="30"/>
        <v>71.25999999999999</v>
      </c>
      <c r="G87" s="8">
        <f t="shared" si="31"/>
        <v>124.70425177448934</v>
      </c>
      <c r="H87" s="5">
        <v>45.93</v>
      </c>
      <c r="I87" s="8">
        <f t="shared" si="32"/>
        <v>102.83449758194519</v>
      </c>
      <c r="J87" s="5">
        <f t="shared" si="33"/>
        <v>117.19</v>
      </c>
      <c r="K87" s="4">
        <f t="shared" si="34"/>
        <v>115.1097368359016</v>
      </c>
      <c r="L87" s="5">
        <v>28.26</v>
      </c>
      <c r="M87" s="8">
        <f t="shared" si="35"/>
        <v>110.74188441462766</v>
      </c>
      <c r="N87" s="5">
        <f t="shared" si="36"/>
        <v>145.45</v>
      </c>
      <c r="O87" s="8">
        <f t="shared" si="37"/>
        <v>114.23432763143427</v>
      </c>
      <c r="Q87" s="4">
        <v>10</v>
      </c>
      <c r="R87" s="4">
        <v>12</v>
      </c>
      <c r="S87" s="4">
        <f t="shared" si="38"/>
        <v>11</v>
      </c>
      <c r="T87" s="4">
        <f t="shared" si="39"/>
        <v>100</v>
      </c>
      <c r="U87" s="4">
        <f t="shared" si="40"/>
        <v>87.53936060501891</v>
      </c>
      <c r="V87" s="8">
        <v>114.23432763143427</v>
      </c>
      <c r="W87" s="8">
        <f t="shared" si="41"/>
        <v>15.881746304572019</v>
      </c>
      <c r="X87" s="10">
        <v>1428</v>
      </c>
    </row>
    <row r="88" spans="1:24" ht="12.75">
      <c r="A88" s="10">
        <v>1429</v>
      </c>
      <c r="B88" s="5">
        <v>36.87</v>
      </c>
      <c r="C88" s="4">
        <f t="shared" si="28"/>
        <v>117.65269002488989</v>
      </c>
      <c r="D88" s="5">
        <v>33.3</v>
      </c>
      <c r="E88" s="4">
        <f t="shared" si="29"/>
        <v>129.04375862229318</v>
      </c>
      <c r="F88" s="5">
        <f t="shared" si="30"/>
        <v>70.16999999999999</v>
      </c>
      <c r="G88" s="8">
        <f t="shared" si="31"/>
        <v>122.79676321942065</v>
      </c>
      <c r="H88" s="5">
        <v>62.67</v>
      </c>
      <c r="I88" s="8">
        <f t="shared" si="32"/>
        <v>140.3143471252015</v>
      </c>
      <c r="J88" s="5">
        <f t="shared" si="33"/>
        <v>132.83999999999997</v>
      </c>
      <c r="K88" s="4">
        <f t="shared" si="34"/>
        <v>130.48193055108084</v>
      </c>
      <c r="L88" s="5">
        <v>28.26</v>
      </c>
      <c r="M88" s="8">
        <f t="shared" si="35"/>
        <v>110.74188441462766</v>
      </c>
      <c r="N88" s="5">
        <f t="shared" si="36"/>
        <v>161.09999999999997</v>
      </c>
      <c r="O88" s="8">
        <f t="shared" si="37"/>
        <v>126.52561142264736</v>
      </c>
      <c r="Q88" s="4">
        <v>10</v>
      </c>
      <c r="R88" s="4">
        <v>10</v>
      </c>
      <c r="S88" s="4">
        <f t="shared" si="38"/>
        <v>10</v>
      </c>
      <c r="T88" s="4">
        <f t="shared" si="39"/>
        <v>90.9090909090909</v>
      </c>
      <c r="U88" s="4">
        <f t="shared" si="40"/>
        <v>71.85034704587778</v>
      </c>
      <c r="V88" s="8">
        <v>126.52561142264736</v>
      </c>
      <c r="W88" s="8">
        <f t="shared" si="41"/>
        <v>13.035381750465552</v>
      </c>
      <c r="X88" s="10">
        <v>1429</v>
      </c>
    </row>
    <row r="89" spans="1:24" ht="12.75">
      <c r="A89" s="10">
        <v>1430</v>
      </c>
      <c r="B89" s="5">
        <v>39.93</v>
      </c>
      <c r="C89" s="4">
        <f t="shared" si="28"/>
        <v>127.41719318399387</v>
      </c>
      <c r="D89" s="5">
        <v>34.25</v>
      </c>
      <c r="E89" s="4">
        <f t="shared" si="29"/>
        <v>132.72518717157783</v>
      </c>
      <c r="F89" s="5">
        <f t="shared" si="30"/>
        <v>74.18</v>
      </c>
      <c r="G89" s="8">
        <f t="shared" si="31"/>
        <v>129.81422111467333</v>
      </c>
      <c r="H89" s="5">
        <v>60.72</v>
      </c>
      <c r="I89" s="8">
        <f t="shared" si="32"/>
        <v>135.94841483073617</v>
      </c>
      <c r="J89" s="5">
        <f t="shared" si="33"/>
        <v>134.9</v>
      </c>
      <c r="K89" s="4">
        <f t="shared" si="34"/>
        <v>132.50536307844635</v>
      </c>
      <c r="L89" s="5">
        <v>28.84</v>
      </c>
      <c r="M89" s="8">
        <f t="shared" si="35"/>
        <v>113.01471856043388</v>
      </c>
      <c r="N89" s="5">
        <f t="shared" si="36"/>
        <v>163.74</v>
      </c>
      <c r="O89" s="8">
        <f t="shared" si="37"/>
        <v>128.59902926346544</v>
      </c>
      <c r="Q89" s="4">
        <v>10</v>
      </c>
      <c r="R89" s="4">
        <v>10</v>
      </c>
      <c r="S89" s="4">
        <f t="shared" si="38"/>
        <v>10</v>
      </c>
      <c r="T89" s="4">
        <f t="shared" si="39"/>
        <v>90.9090909090909</v>
      </c>
      <c r="U89" s="4">
        <f t="shared" si="40"/>
        <v>70.69189513308237</v>
      </c>
      <c r="V89" s="8">
        <v>128.59902926346544</v>
      </c>
      <c r="W89" s="8">
        <f t="shared" si="41"/>
        <v>12.82521069989007</v>
      </c>
      <c r="X89" s="10">
        <v>1430</v>
      </c>
    </row>
    <row r="90" spans="1:24" ht="12.75">
      <c r="A90" s="10">
        <v>1431</v>
      </c>
      <c r="B90" s="5">
        <v>42.49</v>
      </c>
      <c r="C90" s="4">
        <f t="shared" si="28"/>
        <v>135.58618929095667</v>
      </c>
      <c r="D90" s="5">
        <v>38.06</v>
      </c>
      <c r="E90" s="4">
        <f t="shared" si="29"/>
        <v>147.48965324818255</v>
      </c>
      <c r="F90" s="5">
        <f t="shared" si="30"/>
        <v>80.55000000000001</v>
      </c>
      <c r="G90" s="8">
        <f t="shared" si="31"/>
        <v>140.96165423007463</v>
      </c>
      <c r="H90" s="5">
        <v>44.67</v>
      </c>
      <c r="I90" s="8">
        <f t="shared" si="32"/>
        <v>100.01343363782912</v>
      </c>
      <c r="J90" s="5">
        <f t="shared" si="33"/>
        <v>125.22000000000001</v>
      </c>
      <c r="K90" s="4">
        <f t="shared" si="34"/>
        <v>122.99719469742809</v>
      </c>
      <c r="L90" s="5">
        <v>29.67</v>
      </c>
      <c r="M90" s="8">
        <f t="shared" si="35"/>
        <v>116.26722259667383</v>
      </c>
      <c r="N90" s="5">
        <f t="shared" si="36"/>
        <v>154.89000000000001</v>
      </c>
      <c r="O90" s="8">
        <f t="shared" si="37"/>
        <v>121.64836718345038</v>
      </c>
      <c r="Q90" s="4">
        <v>10</v>
      </c>
      <c r="R90" s="4">
        <v>10</v>
      </c>
      <c r="S90" s="4">
        <f t="shared" si="38"/>
        <v>10</v>
      </c>
      <c r="T90" s="4">
        <f t="shared" si="39"/>
        <v>90.9090909090909</v>
      </c>
      <c r="U90" s="4">
        <f t="shared" si="40"/>
        <v>74.73104079728134</v>
      </c>
      <c r="V90" s="8">
        <v>121.64836718345038</v>
      </c>
      <c r="W90" s="8">
        <f t="shared" si="41"/>
        <v>13.558008909548711</v>
      </c>
      <c r="X90" s="10">
        <v>1431</v>
      </c>
    </row>
    <row r="91" spans="1:24" ht="12.75">
      <c r="A91" s="10">
        <v>1432</v>
      </c>
      <c r="B91" s="5">
        <v>43.76</v>
      </c>
      <c r="C91" s="4">
        <f t="shared" si="28"/>
        <v>139.63877720339525</v>
      </c>
      <c r="D91" s="5">
        <v>34.25</v>
      </c>
      <c r="E91" s="4">
        <f t="shared" si="29"/>
        <v>132.72518717157783</v>
      </c>
      <c r="F91" s="5">
        <f t="shared" si="30"/>
        <v>78.00999999999999</v>
      </c>
      <c r="G91" s="8">
        <f t="shared" si="31"/>
        <v>136.51668089991458</v>
      </c>
      <c r="H91" s="5">
        <v>46.17</v>
      </c>
      <c r="I91" s="8">
        <f t="shared" si="32"/>
        <v>103.37184309511017</v>
      </c>
      <c r="J91" s="5">
        <f t="shared" si="33"/>
        <v>124.17999999999999</v>
      </c>
      <c r="K91" s="4">
        <f t="shared" si="34"/>
        <v>121.97565594574844</v>
      </c>
      <c r="L91" s="5">
        <v>29.97</v>
      </c>
      <c r="M91" s="8">
        <f t="shared" si="35"/>
        <v>117.44282646519429</v>
      </c>
      <c r="N91" s="5">
        <f t="shared" si="36"/>
        <v>154.14999999999998</v>
      </c>
      <c r="O91" s="8">
        <f t="shared" si="37"/>
        <v>121.06718187958467</v>
      </c>
      <c r="Q91" s="4">
        <v>10</v>
      </c>
      <c r="R91" s="4">
        <v>12</v>
      </c>
      <c r="S91" s="4">
        <f t="shared" si="38"/>
        <v>11</v>
      </c>
      <c r="T91" s="4">
        <f t="shared" si="39"/>
        <v>100</v>
      </c>
      <c r="U91" s="4">
        <f t="shared" si="40"/>
        <v>82.59876743431724</v>
      </c>
      <c r="V91" s="8">
        <v>121.06718187958467</v>
      </c>
      <c r="W91" s="8">
        <f t="shared" si="41"/>
        <v>14.985403827440807</v>
      </c>
      <c r="X91" s="10">
        <v>1432</v>
      </c>
    </row>
    <row r="92" spans="1:24" ht="12.75">
      <c r="A92" s="10">
        <v>1433</v>
      </c>
      <c r="B92" s="5">
        <v>50.83</v>
      </c>
      <c r="C92" s="4">
        <f t="shared" si="28"/>
        <v>162.19924692067138</v>
      </c>
      <c r="D92" s="5">
        <v>43.77</v>
      </c>
      <c r="E92" s="4">
        <f t="shared" si="29"/>
        <v>169.61697642335656</v>
      </c>
      <c r="F92" s="5">
        <f t="shared" si="30"/>
        <v>94.6</v>
      </c>
      <c r="G92" s="8">
        <f t="shared" si="31"/>
        <v>165.54900670595975</v>
      </c>
      <c r="H92" s="5">
        <v>50.58</v>
      </c>
      <c r="I92" s="8">
        <f t="shared" si="32"/>
        <v>113.24556689951639</v>
      </c>
      <c r="J92" s="5">
        <f t="shared" si="33"/>
        <v>145.18</v>
      </c>
      <c r="K92" s="4">
        <f t="shared" si="34"/>
        <v>142.60288073927975</v>
      </c>
      <c r="L92" s="5">
        <v>29.59</v>
      </c>
      <c r="M92" s="8">
        <f t="shared" si="35"/>
        <v>115.95372823173504</v>
      </c>
      <c r="N92" s="5">
        <f t="shared" si="36"/>
        <v>174.77</v>
      </c>
      <c r="O92" s="8">
        <f t="shared" si="37"/>
        <v>137.26183183324696</v>
      </c>
      <c r="Q92" s="4">
        <v>10</v>
      </c>
      <c r="R92" s="4">
        <v>12</v>
      </c>
      <c r="S92" s="4">
        <f t="shared" si="38"/>
        <v>11</v>
      </c>
      <c r="T92" s="4">
        <f t="shared" si="39"/>
        <v>100</v>
      </c>
      <c r="U92" s="4">
        <f t="shared" si="40"/>
        <v>72.85346455341305</v>
      </c>
      <c r="V92" s="8">
        <v>137.26183183324696</v>
      </c>
      <c r="W92" s="8">
        <f t="shared" si="41"/>
        <v>13.217371402414601</v>
      </c>
      <c r="X92" s="10">
        <v>1433</v>
      </c>
    </row>
    <row r="93" spans="1:24" ht="12.75">
      <c r="A93" s="10">
        <v>1434</v>
      </c>
      <c r="B93" s="5">
        <v>45.65</v>
      </c>
      <c r="C93" s="4">
        <f t="shared" si="28"/>
        <v>145.66979386048885</v>
      </c>
      <c r="D93" s="5">
        <v>33.3</v>
      </c>
      <c r="E93" s="4">
        <f t="shared" si="29"/>
        <v>129.04375862229318</v>
      </c>
      <c r="F93" s="5">
        <f t="shared" si="30"/>
        <v>78.94999999999999</v>
      </c>
      <c r="G93" s="8">
        <f t="shared" si="31"/>
        <v>138.1616710299738</v>
      </c>
      <c r="H93" s="5">
        <v>62.16</v>
      </c>
      <c r="I93" s="8">
        <f t="shared" si="32"/>
        <v>139.17248790972593</v>
      </c>
      <c r="J93" s="5">
        <f t="shared" si="33"/>
        <v>141.10999999999999</v>
      </c>
      <c r="K93" s="4">
        <f t="shared" si="34"/>
        <v>138.60512812453342</v>
      </c>
      <c r="L93" s="5">
        <v>29.92</v>
      </c>
      <c r="M93" s="8">
        <f t="shared" si="35"/>
        <v>117.24689248710756</v>
      </c>
      <c r="N93" s="5">
        <f t="shared" si="36"/>
        <v>171.02999999999997</v>
      </c>
      <c r="O93" s="8">
        <f t="shared" si="37"/>
        <v>134.324489892088</v>
      </c>
      <c r="Q93" s="4">
        <v>10</v>
      </c>
      <c r="R93" s="4">
        <v>12</v>
      </c>
      <c r="S93" s="4">
        <f t="shared" si="38"/>
        <v>11</v>
      </c>
      <c r="T93" s="4">
        <f t="shared" si="39"/>
        <v>100</v>
      </c>
      <c r="U93" s="4">
        <f t="shared" si="40"/>
        <v>74.44658831783899</v>
      </c>
      <c r="V93" s="8">
        <v>134.324489892088</v>
      </c>
      <c r="W93" s="8">
        <f t="shared" si="41"/>
        <v>13.506402385546398</v>
      </c>
      <c r="X93" s="10">
        <v>1434</v>
      </c>
    </row>
    <row r="94" spans="1:24" ht="12.75">
      <c r="A94" s="10">
        <v>1435</v>
      </c>
      <c r="B94" s="5">
        <v>28.84</v>
      </c>
      <c r="C94" s="4">
        <f t="shared" si="28"/>
        <v>92.02884676750271</v>
      </c>
      <c r="D94" s="5">
        <v>26.64</v>
      </c>
      <c r="E94" s="4">
        <f t="shared" si="29"/>
        <v>103.23500689783455</v>
      </c>
      <c r="F94" s="5">
        <f t="shared" si="30"/>
        <v>55.480000000000004</v>
      </c>
      <c r="G94" s="8">
        <f t="shared" si="31"/>
        <v>97.08941746349524</v>
      </c>
      <c r="H94" s="5">
        <v>53.58</v>
      </c>
      <c r="I94" s="8">
        <f t="shared" si="32"/>
        <v>119.96238581407846</v>
      </c>
      <c r="J94" s="5">
        <f t="shared" si="33"/>
        <v>109.06</v>
      </c>
      <c r="K94" s="4">
        <f t="shared" si="34"/>
        <v>107.1240540944059</v>
      </c>
      <c r="L94" s="5">
        <v>29.17</v>
      </c>
      <c r="M94" s="8">
        <f t="shared" si="35"/>
        <v>114.3078828158064</v>
      </c>
      <c r="N94" s="5">
        <f t="shared" si="36"/>
        <v>138.23000000000002</v>
      </c>
      <c r="O94" s="8">
        <f t="shared" si="37"/>
        <v>108.56384399101522</v>
      </c>
      <c r="Q94" s="4">
        <v>10</v>
      </c>
      <c r="R94" s="4">
        <v>12</v>
      </c>
      <c r="S94" s="4">
        <f t="shared" si="38"/>
        <v>11</v>
      </c>
      <c r="T94" s="4">
        <f t="shared" si="39"/>
        <v>100</v>
      </c>
      <c r="U94" s="4">
        <f t="shared" si="40"/>
        <v>92.11169789481298</v>
      </c>
      <c r="V94" s="8">
        <v>108.56384399101522</v>
      </c>
      <c r="W94" s="8">
        <f t="shared" si="41"/>
        <v>16.71127830427548</v>
      </c>
      <c r="X94" s="10">
        <v>1435</v>
      </c>
    </row>
    <row r="95" spans="1:24" ht="12.75">
      <c r="A95" s="10">
        <v>1436</v>
      </c>
      <c r="B95" s="5">
        <v>27.92</v>
      </c>
      <c r="C95" s="4">
        <f t="shared" si="28"/>
        <v>89.09311379156296</v>
      </c>
      <c r="D95" s="5">
        <v>24.74</v>
      </c>
      <c r="E95" s="4">
        <f t="shared" si="29"/>
        <v>95.87214979926526</v>
      </c>
      <c r="F95" s="5">
        <f t="shared" si="30"/>
        <v>52.66</v>
      </c>
      <c r="G95" s="8">
        <f t="shared" si="31"/>
        <v>92.15444707331756</v>
      </c>
      <c r="H95" s="5">
        <v>41.34</v>
      </c>
      <c r="I95" s="8">
        <f t="shared" si="32"/>
        <v>92.55776464266525</v>
      </c>
      <c r="J95" s="5">
        <f t="shared" si="33"/>
        <v>94</v>
      </c>
      <c r="K95" s="4">
        <f t="shared" si="34"/>
        <v>92.33138717104488</v>
      </c>
      <c r="L95" s="5">
        <v>28.42</v>
      </c>
      <c r="M95" s="8">
        <f t="shared" si="35"/>
        <v>111.36887314450523</v>
      </c>
      <c r="N95" s="5">
        <f t="shared" si="36"/>
        <v>122.42</v>
      </c>
      <c r="O95" s="8">
        <f t="shared" si="37"/>
        <v>96.14689851247978</v>
      </c>
      <c r="Q95" s="4">
        <v>10</v>
      </c>
      <c r="R95" s="4">
        <v>12</v>
      </c>
      <c r="S95" s="4">
        <f t="shared" si="38"/>
        <v>11</v>
      </c>
      <c r="T95" s="4">
        <f t="shared" si="39"/>
        <v>100</v>
      </c>
      <c r="U95" s="4">
        <f t="shared" si="40"/>
        <v>104.00751511190983</v>
      </c>
      <c r="V95" s="8">
        <v>96.14689851247978</v>
      </c>
      <c r="W95" s="8">
        <f t="shared" si="41"/>
        <v>18.86946577356641</v>
      </c>
      <c r="X95" s="10">
        <v>1436</v>
      </c>
    </row>
    <row r="96" spans="1:24" ht="12.75">
      <c r="A96" s="10">
        <v>1437</v>
      </c>
      <c r="B96" s="5">
        <v>36.05</v>
      </c>
      <c r="C96" s="4">
        <f t="shared" si="28"/>
        <v>115.03605845937838</v>
      </c>
      <c r="D96" s="5">
        <v>28.55</v>
      </c>
      <c r="E96" s="4">
        <f t="shared" si="29"/>
        <v>110.63661587586999</v>
      </c>
      <c r="F96" s="5">
        <f t="shared" si="30"/>
        <v>64.6</v>
      </c>
      <c r="G96" s="8">
        <f t="shared" si="31"/>
        <v>113.04932170406975</v>
      </c>
      <c r="H96" s="5">
        <v>44.85</v>
      </c>
      <c r="I96" s="8">
        <f t="shared" si="32"/>
        <v>100.41644277270285</v>
      </c>
      <c r="J96" s="5">
        <f t="shared" si="33"/>
        <v>109.44999999999999</v>
      </c>
      <c r="K96" s="4">
        <f t="shared" si="34"/>
        <v>107.50713112628576</v>
      </c>
      <c r="L96" s="5">
        <v>30.93</v>
      </c>
      <c r="M96" s="8">
        <f t="shared" si="35"/>
        <v>121.20475884445977</v>
      </c>
      <c r="N96" s="5">
        <f t="shared" si="36"/>
        <v>140.38</v>
      </c>
      <c r="O96" s="8">
        <f t="shared" si="37"/>
        <v>110.25242291440868</v>
      </c>
      <c r="Q96" s="4">
        <v>10</v>
      </c>
      <c r="R96" s="4">
        <v>12</v>
      </c>
      <c r="S96" s="4">
        <f t="shared" si="38"/>
        <v>11</v>
      </c>
      <c r="T96" s="4">
        <f t="shared" si="39"/>
        <v>100</v>
      </c>
      <c r="U96" s="4">
        <f t="shared" si="40"/>
        <v>90.70095455193048</v>
      </c>
      <c r="V96" s="8">
        <v>110.25242291440868</v>
      </c>
      <c r="W96" s="8">
        <f t="shared" si="41"/>
        <v>16.45533551788004</v>
      </c>
      <c r="X96" s="10">
        <v>1437</v>
      </c>
    </row>
    <row r="97" spans="1:24" ht="12.75">
      <c r="A97" s="10">
        <v>1438</v>
      </c>
      <c r="B97" s="5">
        <v>65.11</v>
      </c>
      <c r="C97" s="4">
        <f t="shared" si="28"/>
        <v>207.76692832982323</v>
      </c>
      <c r="D97" s="5">
        <v>69.46</v>
      </c>
      <c r="E97" s="4">
        <f t="shared" si="29"/>
        <v>269.17055477190644</v>
      </c>
      <c r="F97" s="5">
        <f t="shared" si="30"/>
        <v>134.57</v>
      </c>
      <c r="G97" s="8">
        <f t="shared" si="31"/>
        <v>235.49608702347786</v>
      </c>
      <c r="H97" s="5">
        <v>57.15</v>
      </c>
      <c r="I97" s="8">
        <f t="shared" si="32"/>
        <v>127.95540032240731</v>
      </c>
      <c r="J97" s="5">
        <f t="shared" si="33"/>
        <v>191.72</v>
      </c>
      <c r="K97" s="4">
        <f t="shared" si="34"/>
        <v>188.31673987694387</v>
      </c>
      <c r="L97" s="5">
        <v>30.18</v>
      </c>
      <c r="M97" s="8">
        <f t="shared" si="35"/>
        <v>118.26574917315862</v>
      </c>
      <c r="N97" s="5">
        <f t="shared" si="36"/>
        <v>221.9</v>
      </c>
      <c r="O97" s="8">
        <f t="shared" si="37"/>
        <v>174.27705260512388</v>
      </c>
      <c r="Q97" s="4">
        <v>10</v>
      </c>
      <c r="R97" s="4">
        <v>12</v>
      </c>
      <c r="S97" s="4">
        <f t="shared" si="38"/>
        <v>11</v>
      </c>
      <c r="T97" s="4">
        <f t="shared" si="39"/>
        <v>100</v>
      </c>
      <c r="U97" s="4">
        <f t="shared" si="40"/>
        <v>57.37990085624154</v>
      </c>
      <c r="V97" s="8">
        <v>174.27705260512388</v>
      </c>
      <c r="W97" s="8">
        <f t="shared" si="41"/>
        <v>10.410094637223974</v>
      </c>
      <c r="X97" s="10">
        <v>1438</v>
      </c>
    </row>
    <row r="98" spans="1:24" ht="12.75">
      <c r="A98" s="10">
        <v>1439</v>
      </c>
      <c r="B98" s="5">
        <v>97.67</v>
      </c>
      <c r="C98" s="4">
        <f t="shared" si="28"/>
        <v>311.6663475652562</v>
      </c>
      <c r="D98" s="5">
        <v>70.41</v>
      </c>
      <c r="E98" s="4">
        <f t="shared" si="29"/>
        <v>272.8519833211911</v>
      </c>
      <c r="F98" s="5">
        <f t="shared" si="30"/>
        <v>168.07999999999998</v>
      </c>
      <c r="G98" s="8">
        <f t="shared" si="31"/>
        <v>294.138235170589</v>
      </c>
      <c r="H98" s="5">
        <v>58.05</v>
      </c>
      <c r="I98" s="8">
        <f t="shared" si="32"/>
        <v>129.9704459967759</v>
      </c>
      <c r="J98" s="5">
        <f t="shared" si="33"/>
        <v>226.13</v>
      </c>
      <c r="K98" s="4">
        <f t="shared" si="34"/>
        <v>222.11592107434447</v>
      </c>
      <c r="L98" s="5">
        <v>29.43</v>
      </c>
      <c r="M98" s="8">
        <f t="shared" si="35"/>
        <v>115.32673950185746</v>
      </c>
      <c r="N98" s="5">
        <f t="shared" si="36"/>
        <v>255.56</v>
      </c>
      <c r="O98" s="8">
        <f t="shared" si="37"/>
        <v>200.71313007555412</v>
      </c>
      <c r="Q98" s="4">
        <v>10</v>
      </c>
      <c r="R98" s="4">
        <v>10</v>
      </c>
      <c r="S98" s="4">
        <f t="shared" si="38"/>
        <v>10</v>
      </c>
      <c r="T98" s="4">
        <f t="shared" si="39"/>
        <v>90.9090909090909</v>
      </c>
      <c r="U98" s="4">
        <f t="shared" si="40"/>
        <v>45.29304628694204</v>
      </c>
      <c r="V98" s="8">
        <v>200.71313007555412</v>
      </c>
      <c r="W98" s="8">
        <f t="shared" si="41"/>
        <v>8.217248395680075</v>
      </c>
      <c r="X98" s="10">
        <v>1439</v>
      </c>
    </row>
    <row r="99" spans="1:24" ht="12.75">
      <c r="A99" s="10">
        <v>1440</v>
      </c>
      <c r="B99" s="5">
        <v>57.3</v>
      </c>
      <c r="C99" s="4">
        <f t="shared" si="28"/>
        <v>182.8451081753781</v>
      </c>
      <c r="D99" s="5">
        <v>31.4</v>
      </c>
      <c r="E99" s="4">
        <f t="shared" si="29"/>
        <v>121.6809015237239</v>
      </c>
      <c r="F99" s="5">
        <f t="shared" si="30"/>
        <v>88.69999999999999</v>
      </c>
      <c r="G99" s="8">
        <f t="shared" si="31"/>
        <v>155.22406865558804</v>
      </c>
      <c r="H99" s="5">
        <v>42.39</v>
      </c>
      <c r="I99" s="8">
        <f t="shared" si="32"/>
        <v>94.90865126276195</v>
      </c>
      <c r="J99" s="5">
        <f t="shared" si="33"/>
        <v>131.08999999999997</v>
      </c>
      <c r="K99" s="4">
        <f t="shared" si="34"/>
        <v>128.76299515161992</v>
      </c>
      <c r="L99" s="5">
        <v>30.93</v>
      </c>
      <c r="M99" s="8">
        <f t="shared" si="35"/>
        <v>121.20475884445977</v>
      </c>
      <c r="N99" s="5">
        <f t="shared" si="36"/>
        <v>162.01999999999998</v>
      </c>
      <c r="O99" s="8">
        <f t="shared" si="37"/>
        <v>127.24816612475063</v>
      </c>
      <c r="Q99" s="4">
        <v>10</v>
      </c>
      <c r="R99" s="4">
        <v>12</v>
      </c>
      <c r="S99" s="4">
        <f t="shared" si="38"/>
        <v>11</v>
      </c>
      <c r="T99" s="4">
        <f t="shared" si="39"/>
        <v>100</v>
      </c>
      <c r="U99" s="4">
        <f t="shared" si="40"/>
        <v>78.58659424762376</v>
      </c>
      <c r="V99" s="8">
        <v>127.24816612475063</v>
      </c>
      <c r="W99" s="8">
        <f t="shared" si="41"/>
        <v>14.257499074188374</v>
      </c>
      <c r="X99" s="10">
        <v>1440</v>
      </c>
    </row>
    <row r="100" spans="1:24" ht="12.75">
      <c r="A100" s="10">
        <v>1441</v>
      </c>
      <c r="B100" s="5">
        <v>42.48</v>
      </c>
      <c r="C100" s="4">
        <f t="shared" si="28"/>
        <v>135.55427914991384</v>
      </c>
      <c r="D100" s="5">
        <v>28.55</v>
      </c>
      <c r="E100" s="4">
        <f t="shared" si="29"/>
        <v>110.63661587586999</v>
      </c>
      <c r="F100" s="5">
        <f t="shared" si="30"/>
        <v>71.03</v>
      </c>
      <c r="G100" s="8">
        <f t="shared" si="31"/>
        <v>124.30175418947486</v>
      </c>
      <c r="H100" s="5">
        <v>57.78</v>
      </c>
      <c r="I100" s="8">
        <f t="shared" si="32"/>
        <v>129.36593229446532</v>
      </c>
      <c r="J100" s="5">
        <f t="shared" si="33"/>
        <v>128.81</v>
      </c>
      <c r="K100" s="4">
        <f t="shared" si="34"/>
        <v>126.52346788832224</v>
      </c>
      <c r="L100" s="5">
        <v>30.18</v>
      </c>
      <c r="M100" s="8">
        <f t="shared" si="35"/>
        <v>118.26574917315862</v>
      </c>
      <c r="N100" s="5">
        <f t="shared" si="36"/>
        <v>158.99</v>
      </c>
      <c r="O100" s="8">
        <f t="shared" si="37"/>
        <v>124.86844792108447</v>
      </c>
      <c r="Q100" s="4">
        <v>10</v>
      </c>
      <c r="R100" s="4">
        <v>12</v>
      </c>
      <c r="S100" s="4">
        <f t="shared" si="38"/>
        <v>11</v>
      </c>
      <c r="T100" s="4">
        <f t="shared" si="39"/>
        <v>100</v>
      </c>
      <c r="U100" s="4">
        <f t="shared" si="40"/>
        <v>80.08428203031637</v>
      </c>
      <c r="V100" s="8">
        <v>124.86844792108447</v>
      </c>
      <c r="W100" s="8">
        <f t="shared" si="41"/>
        <v>14.529215673941756</v>
      </c>
      <c r="X100" s="10">
        <v>1441</v>
      </c>
    </row>
    <row r="101" spans="1:24" ht="12.75">
      <c r="A101" s="10">
        <v>1442</v>
      </c>
      <c r="B101" s="5">
        <v>40.34</v>
      </c>
      <c r="C101" s="4">
        <f t="shared" si="28"/>
        <v>128.72550896674963</v>
      </c>
      <c r="D101" s="5">
        <v>27.59</v>
      </c>
      <c r="E101" s="4">
        <f t="shared" si="29"/>
        <v>106.9164354471192</v>
      </c>
      <c r="F101" s="5">
        <f t="shared" si="30"/>
        <v>67.93</v>
      </c>
      <c r="G101" s="8">
        <f t="shared" si="31"/>
        <v>118.87678673927957</v>
      </c>
      <c r="H101" s="5">
        <v>42</v>
      </c>
      <c r="I101" s="8">
        <f t="shared" si="32"/>
        <v>94.03546480386889</v>
      </c>
      <c r="J101" s="5">
        <f t="shared" si="33"/>
        <v>109.93</v>
      </c>
      <c r="K101" s="4">
        <f t="shared" si="34"/>
        <v>107.97861055013792</v>
      </c>
      <c r="L101" s="5">
        <v>29.43</v>
      </c>
      <c r="M101" s="8">
        <f t="shared" si="35"/>
        <v>115.32673950185746</v>
      </c>
      <c r="N101" s="5">
        <f t="shared" si="36"/>
        <v>139.36</v>
      </c>
      <c r="O101" s="8">
        <f t="shared" si="37"/>
        <v>109.45132965772899</v>
      </c>
      <c r="Q101" s="4">
        <v>10</v>
      </c>
      <c r="R101" s="4">
        <v>12</v>
      </c>
      <c r="S101" s="4">
        <f t="shared" si="38"/>
        <v>11</v>
      </c>
      <c r="T101" s="4">
        <f t="shared" si="39"/>
        <v>100</v>
      </c>
      <c r="U101" s="4">
        <f t="shared" si="40"/>
        <v>91.36481056257175</v>
      </c>
      <c r="V101" s="8">
        <v>109.45132965772899</v>
      </c>
      <c r="W101" s="8">
        <f t="shared" si="41"/>
        <v>16.575774971297356</v>
      </c>
      <c r="X101" s="10">
        <v>1442</v>
      </c>
    </row>
    <row r="102" spans="1:24" ht="12.75">
      <c r="A102" s="10">
        <v>1443</v>
      </c>
      <c r="B102" s="5">
        <v>46.33</v>
      </c>
      <c r="C102" s="4">
        <f t="shared" si="28"/>
        <v>147.83968345140084</v>
      </c>
      <c r="D102" s="5">
        <v>39.96</v>
      </c>
      <c r="E102" s="4">
        <f t="shared" si="29"/>
        <v>154.8525103467518</v>
      </c>
      <c r="F102" s="5">
        <f t="shared" si="30"/>
        <v>86.28999999999999</v>
      </c>
      <c r="G102" s="8">
        <f t="shared" si="31"/>
        <v>151.00659396043622</v>
      </c>
      <c r="H102" s="5">
        <v>61.11</v>
      </c>
      <c r="I102" s="8">
        <f t="shared" si="32"/>
        <v>136.82160128962923</v>
      </c>
      <c r="J102" s="5">
        <f t="shared" si="33"/>
        <v>147.39999999999998</v>
      </c>
      <c r="K102" s="4">
        <f t="shared" si="34"/>
        <v>144.7834730745959</v>
      </c>
      <c r="L102" s="5">
        <v>30.93</v>
      </c>
      <c r="M102" s="8">
        <f t="shared" si="35"/>
        <v>121.20475884445977</v>
      </c>
      <c r="N102" s="5">
        <f t="shared" si="36"/>
        <v>178.32999999999998</v>
      </c>
      <c r="O102" s="8">
        <f t="shared" si="37"/>
        <v>140.05780437616826</v>
      </c>
      <c r="Q102" s="4">
        <v>10</v>
      </c>
      <c r="R102" s="4">
        <v>12</v>
      </c>
      <c r="S102" s="4">
        <f t="shared" si="38"/>
        <v>11</v>
      </c>
      <c r="T102" s="4">
        <f t="shared" si="39"/>
        <v>100</v>
      </c>
      <c r="U102" s="4">
        <f t="shared" si="40"/>
        <v>71.39909157180509</v>
      </c>
      <c r="V102" s="8">
        <v>140.05780437616826</v>
      </c>
      <c r="W102" s="8">
        <f t="shared" si="41"/>
        <v>12.953513149778502</v>
      </c>
      <c r="X102" s="10">
        <v>1443</v>
      </c>
    </row>
    <row r="103" spans="1:24" ht="12.75">
      <c r="A103" s="10">
        <v>1444</v>
      </c>
      <c r="B103" s="5">
        <v>31.69</v>
      </c>
      <c r="C103" s="4">
        <f t="shared" si="28"/>
        <v>101.12323696470737</v>
      </c>
      <c r="D103" s="5">
        <v>23.79</v>
      </c>
      <c r="E103" s="4">
        <f t="shared" si="29"/>
        <v>92.19072124998063</v>
      </c>
      <c r="F103" s="5">
        <f t="shared" si="30"/>
        <v>55.480000000000004</v>
      </c>
      <c r="G103" s="8">
        <f t="shared" si="31"/>
        <v>97.08941746349524</v>
      </c>
      <c r="H103" s="5">
        <v>47.01</v>
      </c>
      <c r="I103" s="8">
        <f t="shared" si="32"/>
        <v>105.25255239118752</v>
      </c>
      <c r="J103" s="5">
        <f t="shared" si="33"/>
        <v>102.49000000000001</v>
      </c>
      <c r="K103" s="4">
        <f t="shared" si="34"/>
        <v>100.6706794804297</v>
      </c>
      <c r="L103" s="5">
        <v>27.93</v>
      </c>
      <c r="M103" s="8">
        <f t="shared" si="35"/>
        <v>109.44872015925513</v>
      </c>
      <c r="N103" s="5">
        <f t="shared" si="36"/>
        <v>130.42000000000002</v>
      </c>
      <c r="O103" s="8">
        <f t="shared" si="37"/>
        <v>102.42998287859513</v>
      </c>
      <c r="Q103" s="4">
        <v>10</v>
      </c>
      <c r="R103" s="4">
        <v>12</v>
      </c>
      <c r="S103" s="4">
        <f t="shared" si="38"/>
        <v>11</v>
      </c>
      <c r="T103" s="4">
        <f t="shared" si="39"/>
        <v>100</v>
      </c>
      <c r="U103" s="4">
        <f t="shared" si="40"/>
        <v>97.62766446863975</v>
      </c>
      <c r="V103" s="8">
        <v>102.42998287859513</v>
      </c>
      <c r="W103" s="8">
        <f t="shared" si="41"/>
        <v>17.712007360834225</v>
      </c>
      <c r="X103" s="10">
        <v>1444</v>
      </c>
    </row>
    <row r="104" spans="1:24" ht="12.75">
      <c r="A104" s="10">
        <v>1445</v>
      </c>
      <c r="B104" s="5">
        <v>25</v>
      </c>
      <c r="C104" s="4">
        <f t="shared" si="28"/>
        <v>79.77535260705852</v>
      </c>
      <c r="D104" s="5">
        <v>20.93</v>
      </c>
      <c r="E104" s="4">
        <f t="shared" si="29"/>
        <v>81.10768372266055</v>
      </c>
      <c r="F104" s="5">
        <f t="shared" si="30"/>
        <v>45.93</v>
      </c>
      <c r="G104" s="8">
        <f t="shared" si="31"/>
        <v>80.37701773789358</v>
      </c>
      <c r="H104" s="5">
        <v>44.61</v>
      </c>
      <c r="I104" s="8">
        <f t="shared" si="32"/>
        <v>99.87909725953787</v>
      </c>
      <c r="J104" s="5">
        <f t="shared" si="33"/>
        <v>90.53999999999999</v>
      </c>
      <c r="K104" s="4">
        <f t="shared" si="34"/>
        <v>88.93280632411067</v>
      </c>
      <c r="L104" s="5">
        <v>28.68</v>
      </c>
      <c r="M104" s="8">
        <f t="shared" si="35"/>
        <v>112.3877298305563</v>
      </c>
      <c r="N104" s="5">
        <f t="shared" si="36"/>
        <v>119.22</v>
      </c>
      <c r="O104" s="8">
        <f t="shared" si="37"/>
        <v>93.63366476603365</v>
      </c>
      <c r="Q104" s="4">
        <v>10</v>
      </c>
      <c r="R104" s="4">
        <v>12</v>
      </c>
      <c r="S104" s="4">
        <f t="shared" si="38"/>
        <v>11</v>
      </c>
      <c r="T104" s="4">
        <f t="shared" si="39"/>
        <v>100</v>
      </c>
      <c r="U104" s="4">
        <f t="shared" si="40"/>
        <v>106.79919476597885</v>
      </c>
      <c r="V104" s="8">
        <v>93.63366476603365</v>
      </c>
      <c r="W104" s="8">
        <f t="shared" si="41"/>
        <v>19.37594363361852</v>
      </c>
      <c r="X104" s="10">
        <v>1445</v>
      </c>
    </row>
    <row r="105" spans="1:24" ht="12.75">
      <c r="A105" s="10">
        <v>1446</v>
      </c>
      <c r="B105" s="5">
        <v>31.54</v>
      </c>
      <c r="C105" s="4">
        <f aca="true" t="shared" si="42" ref="C105:C136">(B105/31.338)*100</f>
        <v>100.64458484906503</v>
      </c>
      <c r="D105" s="5">
        <v>33.3</v>
      </c>
      <c r="E105" s="4">
        <f aca="true" t="shared" si="43" ref="E105:E136">(D105/25.8052)*100</f>
        <v>129.04375862229318</v>
      </c>
      <c r="F105" s="5">
        <f aca="true" t="shared" si="44" ref="F105:F136">B105+D105</f>
        <v>64.84</v>
      </c>
      <c r="G105" s="8">
        <f aca="true" t="shared" si="45" ref="G105:G136">(F105/57.1432)*100</f>
        <v>113.4693191840849</v>
      </c>
      <c r="H105" s="5">
        <v>50.73</v>
      </c>
      <c r="I105" s="8">
        <f aca="true" t="shared" si="46" ref="I105:I136">(H105/44.664)*100</f>
        <v>113.58140784524448</v>
      </c>
      <c r="J105" s="5">
        <f aca="true" t="shared" si="47" ref="J105:J136">B105+D105+H105</f>
        <v>115.57</v>
      </c>
      <c r="K105" s="4">
        <f aca="true" t="shared" si="48" ref="K105:K136">(J105/101.8072)*100</f>
        <v>113.5184937804006</v>
      </c>
      <c r="L105" s="5">
        <v>28.68</v>
      </c>
      <c r="M105" s="8">
        <f aca="true" t="shared" si="49" ref="M105:M136">(L105/25.5188)*100</f>
        <v>112.3877298305563</v>
      </c>
      <c r="N105" s="5">
        <f aca="true" t="shared" si="50" ref="N105:N136">J105+L105</f>
        <v>144.25</v>
      </c>
      <c r="O105" s="8">
        <f aca="true" t="shared" si="51" ref="O105:O136">(N105/127.326)*100</f>
        <v>113.29186497651698</v>
      </c>
      <c r="Q105" s="4">
        <v>10</v>
      </c>
      <c r="R105" s="4">
        <v>12</v>
      </c>
      <c r="S105" s="4">
        <f>(Q105+R105)/2</f>
        <v>11</v>
      </c>
      <c r="T105" s="4">
        <f aca="true" t="shared" si="52" ref="T105:T136">S105/11*100</f>
        <v>100</v>
      </c>
      <c r="U105" s="4">
        <f aca="true" t="shared" si="53" ref="U105:U136">(T105/O105)*100</f>
        <v>88.26759098786829</v>
      </c>
      <c r="V105" s="8">
        <v>113.29186497651698</v>
      </c>
      <c r="W105" s="8">
        <f aca="true" t="shared" si="54" ref="W105:W136">(S105*210)/N105</f>
        <v>16.013864818024263</v>
      </c>
      <c r="X105" s="10">
        <v>1446</v>
      </c>
    </row>
    <row r="106" spans="1:24" ht="12.75">
      <c r="A106" s="10">
        <v>1447</v>
      </c>
      <c r="B106" s="5">
        <v>42.13</v>
      </c>
      <c r="C106" s="4">
        <f t="shared" si="42"/>
        <v>134.43742421341503</v>
      </c>
      <c r="D106" s="5">
        <v>35.21</v>
      </c>
      <c r="E106" s="4">
        <f t="shared" si="43"/>
        <v>136.4453676003286</v>
      </c>
      <c r="F106" s="5">
        <f t="shared" si="44"/>
        <v>77.34</v>
      </c>
      <c r="G106" s="8">
        <f t="shared" si="45"/>
        <v>135.3441879348724</v>
      </c>
      <c r="H106" s="5">
        <v>54.24</v>
      </c>
      <c r="I106" s="8">
        <f t="shared" si="46"/>
        <v>121.4400859752821</v>
      </c>
      <c r="J106" s="5">
        <f t="shared" si="47"/>
        <v>131.58</v>
      </c>
      <c r="K106" s="4">
        <f t="shared" si="48"/>
        <v>129.244297063469</v>
      </c>
      <c r="L106" s="5">
        <v>29.43</v>
      </c>
      <c r="M106" s="8">
        <f t="shared" si="49"/>
        <v>115.32673950185746</v>
      </c>
      <c r="N106" s="5">
        <f t="shared" si="50"/>
        <v>161.01000000000002</v>
      </c>
      <c r="O106" s="8">
        <f t="shared" si="51"/>
        <v>126.4549267235286</v>
      </c>
      <c r="Q106" s="4">
        <v>12</v>
      </c>
      <c r="R106" s="4">
        <v>10</v>
      </c>
      <c r="S106" s="4">
        <f>(Q106+R106)/2</f>
        <v>11</v>
      </c>
      <c r="T106" s="4">
        <f t="shared" si="52"/>
        <v>100</v>
      </c>
      <c r="U106" s="4">
        <f t="shared" si="53"/>
        <v>79.07956027575925</v>
      </c>
      <c r="V106" s="8">
        <v>126.4549267235286</v>
      </c>
      <c r="W106" s="8">
        <f t="shared" si="54"/>
        <v>14.346934972983043</v>
      </c>
      <c r="X106" s="10">
        <v>1447</v>
      </c>
    </row>
    <row r="107" spans="1:24" ht="12.75">
      <c r="A107" s="10">
        <v>1448</v>
      </c>
      <c r="B107" s="5">
        <v>32.79</v>
      </c>
      <c r="C107" s="4">
        <f t="shared" si="42"/>
        <v>104.63335247941797</v>
      </c>
      <c r="D107" s="5">
        <v>26.64</v>
      </c>
      <c r="E107" s="4">
        <f t="shared" si="43"/>
        <v>103.23500689783455</v>
      </c>
      <c r="F107" s="5">
        <f t="shared" si="44"/>
        <v>59.43</v>
      </c>
      <c r="G107" s="8">
        <f t="shared" si="45"/>
        <v>104.00187598874406</v>
      </c>
      <c r="H107" s="5">
        <v>56.82</v>
      </c>
      <c r="I107" s="8">
        <f t="shared" si="46"/>
        <v>127.21655024180546</v>
      </c>
      <c r="J107" s="5">
        <f t="shared" si="47"/>
        <v>116.25</v>
      </c>
      <c r="K107" s="4">
        <f t="shared" si="48"/>
        <v>114.18642296419115</v>
      </c>
      <c r="L107" s="5">
        <v>28.68</v>
      </c>
      <c r="M107" s="8">
        <f t="shared" si="49"/>
        <v>112.3877298305563</v>
      </c>
      <c r="N107" s="5">
        <f t="shared" si="50"/>
        <v>144.93</v>
      </c>
      <c r="O107" s="8">
        <f t="shared" si="51"/>
        <v>113.82592714763679</v>
      </c>
      <c r="Q107" s="4">
        <v>12</v>
      </c>
      <c r="R107" s="4">
        <v>10</v>
      </c>
      <c r="S107" s="4">
        <f>(Q107+R107)/2</f>
        <v>11</v>
      </c>
      <c r="T107" s="4">
        <f t="shared" si="52"/>
        <v>100</v>
      </c>
      <c r="U107" s="4">
        <f t="shared" si="53"/>
        <v>87.85344649140964</v>
      </c>
      <c r="V107" s="8">
        <v>113.82592714763679</v>
      </c>
      <c r="W107" s="8">
        <f t="shared" si="54"/>
        <v>15.938729041606292</v>
      </c>
      <c r="X107" s="10">
        <v>1448</v>
      </c>
    </row>
    <row r="108" spans="1:24" ht="12.75">
      <c r="A108" s="10">
        <v>1449</v>
      </c>
      <c r="B108" s="5">
        <v>23.82</v>
      </c>
      <c r="C108" s="4">
        <f t="shared" si="42"/>
        <v>76.00995596400536</v>
      </c>
      <c r="D108" s="5">
        <v>20.93</v>
      </c>
      <c r="E108" s="4">
        <f t="shared" si="43"/>
        <v>81.10768372266055</v>
      </c>
      <c r="F108" s="5">
        <f t="shared" si="44"/>
        <v>44.75</v>
      </c>
      <c r="G108" s="8">
        <f t="shared" si="45"/>
        <v>78.31203012781923</v>
      </c>
      <c r="H108" s="5">
        <v>44.61</v>
      </c>
      <c r="I108" s="8">
        <f t="shared" si="46"/>
        <v>99.87909725953787</v>
      </c>
      <c r="J108" s="5">
        <f t="shared" si="47"/>
        <v>89.36</v>
      </c>
      <c r="K108" s="4">
        <f t="shared" si="48"/>
        <v>87.77375274047415</v>
      </c>
      <c r="L108" s="5">
        <v>29.06</v>
      </c>
      <c r="M108" s="8">
        <f t="shared" si="49"/>
        <v>113.87682806401556</v>
      </c>
      <c r="N108" s="5">
        <f t="shared" si="50"/>
        <v>118.42</v>
      </c>
      <c r="O108" s="8">
        <f t="shared" si="51"/>
        <v>93.00535632942211</v>
      </c>
      <c r="Q108" s="4">
        <v>12</v>
      </c>
      <c r="R108" s="4">
        <v>10</v>
      </c>
      <c r="S108" s="4">
        <f>(Q108+R108)/2</f>
        <v>11</v>
      </c>
      <c r="T108" s="4">
        <f t="shared" si="52"/>
        <v>100</v>
      </c>
      <c r="U108" s="4">
        <f t="shared" si="53"/>
        <v>107.52068907279175</v>
      </c>
      <c r="V108" s="8">
        <v>93.00535632942211</v>
      </c>
      <c r="W108" s="8">
        <f t="shared" si="54"/>
        <v>19.506840060800542</v>
      </c>
      <c r="X108" s="10">
        <v>1449</v>
      </c>
    </row>
    <row r="109" spans="1:24" ht="12.75">
      <c r="A109" s="10">
        <v>1450</v>
      </c>
      <c r="B109" s="5">
        <v>31.5</v>
      </c>
      <c r="C109" s="4">
        <f t="shared" si="42"/>
        <v>100.51694428489373</v>
      </c>
      <c r="D109" s="5">
        <v>28.55</v>
      </c>
      <c r="E109" s="4">
        <f t="shared" si="43"/>
        <v>110.63661587586999</v>
      </c>
      <c r="F109" s="5">
        <f t="shared" si="44"/>
        <v>60.05</v>
      </c>
      <c r="G109" s="8">
        <f t="shared" si="45"/>
        <v>105.08686947878311</v>
      </c>
      <c r="H109" s="5">
        <v>39.36</v>
      </c>
      <c r="I109" s="8">
        <f t="shared" si="46"/>
        <v>88.12466415905426</v>
      </c>
      <c r="J109" s="5">
        <f t="shared" si="47"/>
        <v>99.41</v>
      </c>
      <c r="K109" s="4">
        <f t="shared" si="48"/>
        <v>97.64535317737842</v>
      </c>
      <c r="L109" s="5">
        <v>29.43</v>
      </c>
      <c r="M109" s="8">
        <f t="shared" si="49"/>
        <v>115.32673950185746</v>
      </c>
      <c r="N109" s="5">
        <f t="shared" si="50"/>
        <v>128.84</v>
      </c>
      <c r="O109" s="8">
        <f t="shared" si="51"/>
        <v>101.18907371628734</v>
      </c>
      <c r="Q109" s="4">
        <v>12</v>
      </c>
      <c r="R109" s="4">
        <v>10</v>
      </c>
      <c r="S109" s="4">
        <f>(Q109+R109)/2</f>
        <v>11</v>
      </c>
      <c r="T109" s="4">
        <f t="shared" si="52"/>
        <v>100</v>
      </c>
      <c r="U109" s="4">
        <f t="shared" si="53"/>
        <v>98.82489909965848</v>
      </c>
      <c r="V109" s="8">
        <v>101.18907371628734</v>
      </c>
      <c r="W109" s="8">
        <f t="shared" si="54"/>
        <v>17.929214529649176</v>
      </c>
      <c r="X109" s="10">
        <v>1450</v>
      </c>
    </row>
    <row r="110" spans="1:24" ht="12.75">
      <c r="A110" s="10">
        <v>1451</v>
      </c>
      <c r="B110" s="5">
        <v>28.8</v>
      </c>
      <c r="C110" s="4">
        <f t="shared" si="42"/>
        <v>91.90120620333143</v>
      </c>
      <c r="D110" s="5">
        <v>25.69</v>
      </c>
      <c r="E110" s="4">
        <f t="shared" si="43"/>
        <v>99.5535783485499</v>
      </c>
      <c r="F110" s="5">
        <f t="shared" si="44"/>
        <v>54.49</v>
      </c>
      <c r="G110" s="8">
        <f t="shared" si="45"/>
        <v>95.35692785843285</v>
      </c>
      <c r="H110" s="5">
        <v>45.27</v>
      </c>
      <c r="I110" s="8">
        <f t="shared" si="46"/>
        <v>101.35679742074156</v>
      </c>
      <c r="J110" s="5">
        <f t="shared" si="47"/>
        <v>99.76</v>
      </c>
      <c r="K110" s="4">
        <f t="shared" si="48"/>
        <v>97.9891402572706</v>
      </c>
      <c r="L110" s="5">
        <v>27.18</v>
      </c>
      <c r="M110" s="8">
        <f t="shared" si="49"/>
        <v>106.509710487954</v>
      </c>
      <c r="N110" s="5">
        <f t="shared" si="50"/>
        <v>126.94</v>
      </c>
      <c r="O110" s="8">
        <f t="shared" si="51"/>
        <v>99.69684117933494</v>
      </c>
      <c r="Q110" s="4">
        <v>12</v>
      </c>
      <c r="R110" s="4">
        <v>10</v>
      </c>
      <c r="S110" s="4">
        <f>(Q110+R110)/2</f>
        <v>11</v>
      </c>
      <c r="T110" s="4">
        <f t="shared" si="52"/>
        <v>100</v>
      </c>
      <c r="U110" s="4">
        <f t="shared" si="53"/>
        <v>100.30408066803214</v>
      </c>
      <c r="V110" s="8">
        <v>99.69684117933494</v>
      </c>
      <c r="W110" s="8">
        <f t="shared" si="54"/>
        <v>18.197573656845755</v>
      </c>
      <c r="X110" s="10">
        <v>1451</v>
      </c>
    </row>
    <row r="111" spans="1:24" ht="12.75">
      <c r="A111" s="10">
        <v>1452</v>
      </c>
      <c r="B111" s="5">
        <v>27.16</v>
      </c>
      <c r="C111" s="4">
        <f t="shared" si="42"/>
        <v>86.66794307230838</v>
      </c>
      <c r="D111" s="5">
        <v>25.69</v>
      </c>
      <c r="E111" s="4">
        <f t="shared" si="43"/>
        <v>99.5535783485499</v>
      </c>
      <c r="F111" s="5">
        <f t="shared" si="44"/>
        <v>52.85</v>
      </c>
      <c r="G111" s="8">
        <f t="shared" si="45"/>
        <v>92.48694507832953</v>
      </c>
      <c r="H111" s="5">
        <v>40.89</v>
      </c>
      <c r="I111" s="8">
        <f t="shared" si="46"/>
        <v>91.55024180548092</v>
      </c>
      <c r="J111" s="5">
        <f t="shared" si="47"/>
        <v>93.74000000000001</v>
      </c>
      <c r="K111" s="4">
        <f t="shared" si="48"/>
        <v>92.07600248312498</v>
      </c>
      <c r="L111" s="5">
        <v>28.31</v>
      </c>
      <c r="M111" s="8">
        <f t="shared" si="49"/>
        <v>110.93781839271439</v>
      </c>
      <c r="N111" s="5">
        <f t="shared" si="50"/>
        <v>122.05000000000001</v>
      </c>
      <c r="O111" s="8">
        <f t="shared" si="51"/>
        <v>95.85630586054695</v>
      </c>
      <c r="Q111" s="4">
        <v>12</v>
      </c>
      <c r="R111" s="4">
        <v>10</v>
      </c>
      <c r="S111" s="4">
        <f>(Q111+R111)/2</f>
        <v>11</v>
      </c>
      <c r="T111" s="4">
        <f t="shared" si="52"/>
        <v>100</v>
      </c>
      <c r="U111" s="4">
        <f t="shared" si="53"/>
        <v>104.32281851700122</v>
      </c>
      <c r="V111" s="8">
        <v>95.85630586054695</v>
      </c>
      <c r="W111" s="8">
        <f t="shared" si="54"/>
        <v>18.92666939778779</v>
      </c>
      <c r="X111" s="10">
        <v>1452</v>
      </c>
    </row>
    <row r="112" spans="1:24" ht="12.75">
      <c r="A112" s="10">
        <v>1453</v>
      </c>
      <c r="B112" s="5">
        <v>27.79</v>
      </c>
      <c r="C112" s="4">
        <f t="shared" si="42"/>
        <v>88.67828195800624</v>
      </c>
      <c r="D112" s="5">
        <v>25.69</v>
      </c>
      <c r="E112" s="4">
        <f t="shared" si="43"/>
        <v>99.5535783485499</v>
      </c>
      <c r="F112" s="5">
        <f t="shared" si="44"/>
        <v>53.480000000000004</v>
      </c>
      <c r="G112" s="8">
        <f t="shared" si="45"/>
        <v>93.58943846336922</v>
      </c>
      <c r="H112" s="5">
        <v>51.27</v>
      </c>
      <c r="I112" s="8">
        <f t="shared" si="46"/>
        <v>114.79043524986568</v>
      </c>
      <c r="J112" s="5">
        <f t="shared" si="47"/>
        <v>104.75</v>
      </c>
      <c r="K112" s="4">
        <f t="shared" si="48"/>
        <v>102.89056176773353</v>
      </c>
      <c r="L112" s="5">
        <v>29.65</v>
      </c>
      <c r="M112" s="8">
        <f t="shared" si="49"/>
        <v>116.18884900543914</v>
      </c>
      <c r="N112" s="5">
        <f t="shared" si="50"/>
        <v>134.4</v>
      </c>
      <c r="O112" s="8">
        <f t="shared" si="51"/>
        <v>105.55581735073748</v>
      </c>
      <c r="Q112" s="4">
        <v>10</v>
      </c>
      <c r="R112" s="4">
        <v>10</v>
      </c>
      <c r="S112" s="4">
        <v>11</v>
      </c>
      <c r="T112" s="4">
        <f t="shared" si="52"/>
        <v>100</v>
      </c>
      <c r="U112" s="4">
        <f t="shared" si="53"/>
        <v>94.73660714285714</v>
      </c>
      <c r="V112" s="8">
        <v>105.55581735073748</v>
      </c>
      <c r="W112" s="8">
        <f t="shared" si="54"/>
        <v>17.1875</v>
      </c>
      <c r="X112" s="10">
        <v>1453</v>
      </c>
    </row>
    <row r="113" spans="1:24" ht="12.75">
      <c r="A113" s="10">
        <v>1454</v>
      </c>
      <c r="B113" s="5">
        <v>28.45</v>
      </c>
      <c r="C113" s="4">
        <f t="shared" si="42"/>
        <v>90.7843512668326</v>
      </c>
      <c r="D113" s="5">
        <v>27.59</v>
      </c>
      <c r="E113" s="4">
        <f t="shared" si="43"/>
        <v>106.9164354471192</v>
      </c>
      <c r="F113" s="5">
        <f t="shared" si="44"/>
        <v>56.04</v>
      </c>
      <c r="G113" s="8">
        <f t="shared" si="45"/>
        <v>98.0694115835305</v>
      </c>
      <c r="H113" s="5">
        <v>50.97</v>
      </c>
      <c r="I113" s="8">
        <f t="shared" si="46"/>
        <v>114.11875335840944</v>
      </c>
      <c r="J113" s="5">
        <f t="shared" si="47"/>
        <v>107.00999999999999</v>
      </c>
      <c r="K113" s="4">
        <f t="shared" si="48"/>
        <v>105.11044405503736</v>
      </c>
      <c r="L113" s="5">
        <v>26.86</v>
      </c>
      <c r="M113" s="8">
        <f t="shared" si="49"/>
        <v>105.25573302819882</v>
      </c>
      <c r="N113" s="5">
        <f t="shared" si="50"/>
        <v>133.87</v>
      </c>
      <c r="O113" s="8">
        <f t="shared" si="51"/>
        <v>105.13956301148235</v>
      </c>
      <c r="Q113" s="4">
        <v>12</v>
      </c>
      <c r="R113" s="4">
        <v>10</v>
      </c>
      <c r="S113" s="4">
        <f aca="true" t="shared" si="55" ref="S113:S133">(Q113+R113)/2</f>
        <v>11</v>
      </c>
      <c r="T113" s="4">
        <f t="shared" si="52"/>
        <v>100</v>
      </c>
      <c r="U113" s="4">
        <f t="shared" si="53"/>
        <v>95.11167550608798</v>
      </c>
      <c r="V113" s="8">
        <v>105.13956301148235</v>
      </c>
      <c r="W113" s="8">
        <f t="shared" si="54"/>
        <v>17.255546425636812</v>
      </c>
      <c r="X113" s="10">
        <v>1454</v>
      </c>
    </row>
    <row r="114" spans="1:24" ht="12.75">
      <c r="A114" s="10">
        <v>1455</v>
      </c>
      <c r="B114" s="5">
        <v>28.41</v>
      </c>
      <c r="C114" s="4">
        <f t="shared" si="42"/>
        <v>90.6567107026613</v>
      </c>
      <c r="D114" s="5">
        <v>25.69</v>
      </c>
      <c r="E114" s="4">
        <f t="shared" si="43"/>
        <v>99.5535783485499</v>
      </c>
      <c r="F114" s="5">
        <f t="shared" si="44"/>
        <v>54.1</v>
      </c>
      <c r="G114" s="8">
        <f t="shared" si="45"/>
        <v>94.67443195340827</v>
      </c>
      <c r="H114" s="5">
        <v>40.89</v>
      </c>
      <c r="I114" s="8">
        <f t="shared" si="46"/>
        <v>91.55024180548092</v>
      </c>
      <c r="J114" s="5">
        <f t="shared" si="47"/>
        <v>94.99000000000001</v>
      </c>
      <c r="K114" s="4">
        <f t="shared" si="48"/>
        <v>93.30381348273994</v>
      </c>
      <c r="L114" s="5">
        <v>27.38</v>
      </c>
      <c r="M114" s="8">
        <f t="shared" si="49"/>
        <v>107.29344640030097</v>
      </c>
      <c r="N114" s="5">
        <f t="shared" si="50"/>
        <v>122.37</v>
      </c>
      <c r="O114" s="8">
        <f t="shared" si="51"/>
        <v>96.10762923519157</v>
      </c>
      <c r="Q114" s="4">
        <v>12</v>
      </c>
      <c r="R114" s="4">
        <v>10</v>
      </c>
      <c r="S114" s="4">
        <f t="shared" si="55"/>
        <v>11</v>
      </c>
      <c r="T114" s="4">
        <f t="shared" si="52"/>
        <v>100</v>
      </c>
      <c r="U114" s="4">
        <f t="shared" si="53"/>
        <v>104.05001225790633</v>
      </c>
      <c r="V114" s="8">
        <v>96.10762923519157</v>
      </c>
      <c r="W114" s="8">
        <f t="shared" si="54"/>
        <v>18.87717577837705</v>
      </c>
      <c r="X114" s="10">
        <v>1455</v>
      </c>
    </row>
    <row r="115" spans="1:24" ht="12.75">
      <c r="A115" s="10">
        <v>1456</v>
      </c>
      <c r="B115" s="5">
        <v>48.61</v>
      </c>
      <c r="C115" s="4">
        <f t="shared" si="42"/>
        <v>155.11519560916457</v>
      </c>
      <c r="D115" s="5">
        <v>32.35</v>
      </c>
      <c r="E115" s="4">
        <f t="shared" si="43"/>
        <v>125.36233007300854</v>
      </c>
      <c r="F115" s="5">
        <f t="shared" si="44"/>
        <v>80.96000000000001</v>
      </c>
      <c r="G115" s="8">
        <f t="shared" si="45"/>
        <v>141.67914992510046</v>
      </c>
      <c r="H115" s="5">
        <v>42.45</v>
      </c>
      <c r="I115" s="8">
        <f t="shared" si="46"/>
        <v>95.0429876410532</v>
      </c>
      <c r="J115" s="5">
        <f t="shared" si="47"/>
        <v>123.41000000000001</v>
      </c>
      <c r="K115" s="4">
        <f t="shared" si="48"/>
        <v>121.21932436998564</v>
      </c>
      <c r="L115" s="5">
        <v>27.93</v>
      </c>
      <c r="M115" s="8">
        <f t="shared" si="49"/>
        <v>109.44872015925513</v>
      </c>
      <c r="N115" s="5">
        <f t="shared" si="50"/>
        <v>151.34</v>
      </c>
      <c r="O115" s="8">
        <f t="shared" si="51"/>
        <v>118.86024849598668</v>
      </c>
      <c r="Q115" s="4">
        <v>12</v>
      </c>
      <c r="R115" s="4">
        <v>10</v>
      </c>
      <c r="S115" s="4">
        <f t="shared" si="55"/>
        <v>11</v>
      </c>
      <c r="T115" s="4">
        <f t="shared" si="52"/>
        <v>100</v>
      </c>
      <c r="U115" s="4">
        <f t="shared" si="53"/>
        <v>84.1324170741377</v>
      </c>
      <c r="V115" s="8">
        <v>118.86024849598668</v>
      </c>
      <c r="W115" s="8">
        <f t="shared" si="54"/>
        <v>15.263644773358001</v>
      </c>
      <c r="X115" s="10">
        <v>1456</v>
      </c>
    </row>
    <row r="116" spans="1:24" ht="12.75">
      <c r="A116" s="10">
        <v>1457</v>
      </c>
      <c r="B116" s="5">
        <v>51.75</v>
      </c>
      <c r="C116" s="4">
        <f t="shared" si="42"/>
        <v>165.13497989661116</v>
      </c>
      <c r="D116" s="5">
        <v>35.21</v>
      </c>
      <c r="E116" s="4">
        <f t="shared" si="43"/>
        <v>136.4453676003286</v>
      </c>
      <c r="F116" s="5">
        <f t="shared" si="44"/>
        <v>86.96000000000001</v>
      </c>
      <c r="G116" s="8">
        <f t="shared" si="45"/>
        <v>152.17908692547846</v>
      </c>
      <c r="H116" s="5">
        <v>51.48</v>
      </c>
      <c r="I116" s="8">
        <f t="shared" si="46"/>
        <v>115.260612573885</v>
      </c>
      <c r="J116" s="5">
        <f t="shared" si="47"/>
        <v>138.44</v>
      </c>
      <c r="K116" s="4">
        <f t="shared" si="48"/>
        <v>135.9825238293559</v>
      </c>
      <c r="L116" s="5">
        <v>26.81</v>
      </c>
      <c r="M116" s="8">
        <f t="shared" si="49"/>
        <v>105.05979905011206</v>
      </c>
      <c r="N116" s="5">
        <f t="shared" si="50"/>
        <v>165.25</v>
      </c>
      <c r="O116" s="8">
        <f t="shared" si="51"/>
        <v>129.7849614375697</v>
      </c>
      <c r="Q116" s="4">
        <v>12</v>
      </c>
      <c r="R116" s="4">
        <v>10</v>
      </c>
      <c r="S116" s="4">
        <f t="shared" si="55"/>
        <v>11</v>
      </c>
      <c r="T116" s="4">
        <f t="shared" si="52"/>
        <v>100</v>
      </c>
      <c r="U116" s="4">
        <f t="shared" si="53"/>
        <v>77.05052950075643</v>
      </c>
      <c r="V116" s="8">
        <v>129.7849614375697</v>
      </c>
      <c r="W116" s="8">
        <f t="shared" si="54"/>
        <v>13.978819969742814</v>
      </c>
      <c r="X116" s="10">
        <v>1457</v>
      </c>
    </row>
    <row r="117" spans="1:24" ht="12.75">
      <c r="A117" s="10">
        <v>1458</v>
      </c>
      <c r="B117" s="5">
        <v>46.16</v>
      </c>
      <c r="C117" s="4">
        <f t="shared" si="42"/>
        <v>147.29721105367284</v>
      </c>
      <c r="D117" s="5">
        <v>28.55</v>
      </c>
      <c r="E117" s="4">
        <f t="shared" si="43"/>
        <v>110.63661587586999</v>
      </c>
      <c r="F117" s="5">
        <f t="shared" si="44"/>
        <v>74.71</v>
      </c>
      <c r="G117" s="8">
        <f t="shared" si="45"/>
        <v>130.74171554970667</v>
      </c>
      <c r="H117" s="5">
        <v>51.27</v>
      </c>
      <c r="I117" s="8">
        <f t="shared" si="46"/>
        <v>114.79043524986568</v>
      </c>
      <c r="J117" s="5">
        <f t="shared" si="47"/>
        <v>125.97999999999999</v>
      </c>
      <c r="K117" s="4">
        <f t="shared" si="48"/>
        <v>123.74370378519397</v>
      </c>
      <c r="L117" s="5">
        <v>26.81</v>
      </c>
      <c r="M117" s="8">
        <f t="shared" si="49"/>
        <v>105.05979905011206</v>
      </c>
      <c r="N117" s="5">
        <f t="shared" si="50"/>
        <v>152.79</v>
      </c>
      <c r="O117" s="8">
        <f t="shared" si="51"/>
        <v>119.99905753734508</v>
      </c>
      <c r="Q117" s="4">
        <v>12</v>
      </c>
      <c r="R117" s="4">
        <v>10</v>
      </c>
      <c r="S117" s="4">
        <f t="shared" si="55"/>
        <v>11</v>
      </c>
      <c r="T117" s="4">
        <f t="shared" si="52"/>
        <v>100</v>
      </c>
      <c r="U117" s="4">
        <f t="shared" si="53"/>
        <v>83.33398782642844</v>
      </c>
      <c r="V117" s="8">
        <v>119.99905753734508</v>
      </c>
      <c r="W117" s="8">
        <f t="shared" si="54"/>
        <v>15.11879049676026</v>
      </c>
      <c r="X117" s="10">
        <v>1458</v>
      </c>
    </row>
    <row r="118" spans="1:24" ht="12.75">
      <c r="A118" s="10">
        <v>1459</v>
      </c>
      <c r="B118" s="5">
        <v>30.11</v>
      </c>
      <c r="C118" s="4">
        <f t="shared" si="42"/>
        <v>96.08143467994128</v>
      </c>
      <c r="D118" s="5">
        <v>24.74</v>
      </c>
      <c r="E118" s="4">
        <f t="shared" si="43"/>
        <v>95.87214979926526</v>
      </c>
      <c r="F118" s="5">
        <f t="shared" si="44"/>
        <v>54.849999999999994</v>
      </c>
      <c r="G118" s="8">
        <f t="shared" si="45"/>
        <v>95.98692407845552</v>
      </c>
      <c r="H118" s="5">
        <v>53.25</v>
      </c>
      <c r="I118" s="8">
        <f t="shared" si="46"/>
        <v>119.22353573347661</v>
      </c>
      <c r="J118" s="5">
        <f t="shared" si="47"/>
        <v>108.1</v>
      </c>
      <c r="K118" s="4">
        <f t="shared" si="48"/>
        <v>106.1810952467016</v>
      </c>
      <c r="L118" s="5">
        <v>26.43</v>
      </c>
      <c r="M118" s="8">
        <f t="shared" si="49"/>
        <v>103.57070081665283</v>
      </c>
      <c r="N118" s="5">
        <f t="shared" si="50"/>
        <v>134.53</v>
      </c>
      <c r="O118" s="8">
        <f t="shared" si="51"/>
        <v>105.65791747168687</v>
      </c>
      <c r="Q118" s="4">
        <v>12</v>
      </c>
      <c r="R118" s="4">
        <v>10</v>
      </c>
      <c r="S118" s="4">
        <f t="shared" si="55"/>
        <v>11</v>
      </c>
      <c r="T118" s="4">
        <f t="shared" si="52"/>
        <v>100</v>
      </c>
      <c r="U118" s="4">
        <f t="shared" si="53"/>
        <v>94.64506058128296</v>
      </c>
      <c r="V118" s="8">
        <v>105.65791747168687</v>
      </c>
      <c r="W118" s="8">
        <f t="shared" si="54"/>
        <v>17.170891251022077</v>
      </c>
      <c r="X118" s="10">
        <v>1459</v>
      </c>
    </row>
    <row r="119" spans="1:24" ht="12.75">
      <c r="A119" s="10">
        <v>1460</v>
      </c>
      <c r="B119" s="5">
        <v>40.97</v>
      </c>
      <c r="C119" s="4">
        <f t="shared" si="42"/>
        <v>130.7358478524475</v>
      </c>
      <c r="D119" s="5">
        <v>38.06</v>
      </c>
      <c r="E119" s="4">
        <f t="shared" si="43"/>
        <v>147.48965324818255</v>
      </c>
      <c r="F119" s="5">
        <f t="shared" si="44"/>
        <v>79.03</v>
      </c>
      <c r="G119" s="8">
        <f t="shared" si="45"/>
        <v>138.30167018997886</v>
      </c>
      <c r="H119" s="5">
        <v>41.16</v>
      </c>
      <c r="I119" s="8">
        <f t="shared" si="46"/>
        <v>92.15475550779149</v>
      </c>
      <c r="J119" s="5">
        <f t="shared" si="47"/>
        <v>120.19</v>
      </c>
      <c r="K119" s="4">
        <f t="shared" si="48"/>
        <v>118.05648323497748</v>
      </c>
      <c r="L119" s="5">
        <v>25.09</v>
      </c>
      <c r="M119" s="8">
        <f t="shared" si="49"/>
        <v>98.31967020392808</v>
      </c>
      <c r="N119" s="5">
        <f t="shared" si="50"/>
        <v>145.28</v>
      </c>
      <c r="O119" s="8">
        <f t="shared" si="51"/>
        <v>114.10081208865432</v>
      </c>
      <c r="Q119" s="4">
        <v>12</v>
      </c>
      <c r="R119" s="4">
        <v>10</v>
      </c>
      <c r="S119" s="4">
        <f t="shared" si="55"/>
        <v>11</v>
      </c>
      <c r="T119" s="4">
        <f t="shared" si="52"/>
        <v>100</v>
      </c>
      <c r="U119" s="4">
        <f t="shared" si="53"/>
        <v>87.64179515418502</v>
      </c>
      <c r="V119" s="8">
        <v>114.10081208865432</v>
      </c>
      <c r="W119" s="8">
        <f t="shared" si="54"/>
        <v>15.900330396475772</v>
      </c>
      <c r="X119" s="10">
        <v>1460</v>
      </c>
    </row>
    <row r="120" spans="1:24" ht="12.75">
      <c r="A120" s="10">
        <v>1461</v>
      </c>
      <c r="B120" s="5">
        <v>36.71</v>
      </c>
      <c r="C120" s="4">
        <f t="shared" si="42"/>
        <v>117.14212776820474</v>
      </c>
      <c r="D120" s="5">
        <v>27.59</v>
      </c>
      <c r="E120" s="4">
        <f t="shared" si="43"/>
        <v>106.9164354471192</v>
      </c>
      <c r="F120" s="5">
        <f t="shared" si="44"/>
        <v>64.3</v>
      </c>
      <c r="G120" s="8">
        <f t="shared" si="45"/>
        <v>112.52432485405086</v>
      </c>
      <c r="H120" s="5">
        <v>40.44</v>
      </c>
      <c r="I120" s="8">
        <f t="shared" si="46"/>
        <v>90.54271896829661</v>
      </c>
      <c r="J120" s="5">
        <f t="shared" si="47"/>
        <v>104.74</v>
      </c>
      <c r="K120" s="4">
        <f t="shared" si="48"/>
        <v>102.8807392797366</v>
      </c>
      <c r="L120" s="5">
        <v>24.5</v>
      </c>
      <c r="M120" s="8">
        <f t="shared" si="49"/>
        <v>96.00764926250451</v>
      </c>
      <c r="N120" s="5">
        <f t="shared" si="50"/>
        <v>129.24</v>
      </c>
      <c r="O120" s="8">
        <f t="shared" si="51"/>
        <v>101.5032279345931</v>
      </c>
      <c r="Q120" s="4">
        <v>12</v>
      </c>
      <c r="R120" s="4">
        <v>10</v>
      </c>
      <c r="S120" s="4">
        <f t="shared" si="55"/>
        <v>11</v>
      </c>
      <c r="T120" s="4">
        <f t="shared" si="52"/>
        <v>100</v>
      </c>
      <c r="U120" s="4">
        <f t="shared" si="53"/>
        <v>98.51903435468894</v>
      </c>
      <c r="V120" s="8">
        <v>101.5032279345931</v>
      </c>
      <c r="W120" s="8">
        <f t="shared" si="54"/>
        <v>17.87372330547818</v>
      </c>
      <c r="X120" s="10">
        <v>1461</v>
      </c>
    </row>
    <row r="121" spans="1:24" ht="12.75">
      <c r="A121" s="10">
        <v>1462</v>
      </c>
      <c r="B121" s="5">
        <v>28.83</v>
      </c>
      <c r="C121" s="4">
        <f t="shared" si="42"/>
        <v>91.99693662645988</v>
      </c>
      <c r="D121" s="5">
        <v>21.88</v>
      </c>
      <c r="E121" s="4">
        <f t="shared" si="43"/>
        <v>84.78911227194519</v>
      </c>
      <c r="F121" s="5">
        <f t="shared" si="44"/>
        <v>50.709999999999994</v>
      </c>
      <c r="G121" s="8">
        <f t="shared" si="45"/>
        <v>88.7419675481947</v>
      </c>
      <c r="H121" s="5">
        <v>46.32</v>
      </c>
      <c r="I121" s="8">
        <f t="shared" si="46"/>
        <v>103.70768404083826</v>
      </c>
      <c r="J121" s="5">
        <f t="shared" si="47"/>
        <v>97.03</v>
      </c>
      <c r="K121" s="4">
        <f t="shared" si="48"/>
        <v>95.30760103411154</v>
      </c>
      <c r="L121" s="5">
        <v>23.64</v>
      </c>
      <c r="M121" s="8">
        <f t="shared" si="49"/>
        <v>92.63758483941253</v>
      </c>
      <c r="N121" s="5">
        <f t="shared" si="50"/>
        <v>120.67</v>
      </c>
      <c r="O121" s="8">
        <f t="shared" si="51"/>
        <v>94.77247380739206</v>
      </c>
      <c r="Q121" s="4">
        <v>12</v>
      </c>
      <c r="R121" s="4">
        <v>10</v>
      </c>
      <c r="S121" s="4">
        <f t="shared" si="55"/>
        <v>11</v>
      </c>
      <c r="T121" s="4">
        <f t="shared" si="52"/>
        <v>100</v>
      </c>
      <c r="U121" s="4">
        <f t="shared" si="53"/>
        <v>105.51586972735558</v>
      </c>
      <c r="V121" s="8">
        <v>94.77247380739206</v>
      </c>
      <c r="W121" s="8">
        <f t="shared" si="54"/>
        <v>19.143117593436646</v>
      </c>
      <c r="X121" s="10">
        <v>1462</v>
      </c>
    </row>
    <row r="122" spans="1:24" ht="12.75">
      <c r="A122" s="10">
        <v>1463</v>
      </c>
      <c r="B122" s="5">
        <v>22.89</v>
      </c>
      <c r="C122" s="4">
        <f t="shared" si="42"/>
        <v>73.04231284702279</v>
      </c>
      <c r="D122" s="5">
        <v>16.18</v>
      </c>
      <c r="E122" s="4">
        <f t="shared" si="43"/>
        <v>62.70054097623735</v>
      </c>
      <c r="F122" s="5">
        <f t="shared" si="44"/>
        <v>39.07</v>
      </c>
      <c r="G122" s="8">
        <f t="shared" si="45"/>
        <v>68.3720897674614</v>
      </c>
      <c r="H122" s="5">
        <v>39.87</v>
      </c>
      <c r="I122" s="8">
        <f t="shared" si="46"/>
        <v>89.26652337452981</v>
      </c>
      <c r="J122" s="5">
        <f t="shared" si="47"/>
        <v>78.94</v>
      </c>
      <c r="K122" s="4">
        <f t="shared" si="48"/>
        <v>77.53872024768386</v>
      </c>
      <c r="L122" s="5">
        <v>24.39</v>
      </c>
      <c r="M122" s="8">
        <f t="shared" si="49"/>
        <v>95.57659451071368</v>
      </c>
      <c r="N122" s="5">
        <f t="shared" si="50"/>
        <v>103.33</v>
      </c>
      <c r="O122" s="8">
        <f t="shared" si="51"/>
        <v>81.15388844383709</v>
      </c>
      <c r="Q122" s="4">
        <v>12</v>
      </c>
      <c r="R122" s="4">
        <v>10</v>
      </c>
      <c r="S122" s="4">
        <f t="shared" si="55"/>
        <v>11</v>
      </c>
      <c r="T122" s="4">
        <f t="shared" si="52"/>
        <v>100</v>
      </c>
      <c r="U122" s="4">
        <f t="shared" si="53"/>
        <v>123.22268460272912</v>
      </c>
      <c r="V122" s="8">
        <v>81.15388844383709</v>
      </c>
      <c r="W122" s="8">
        <f t="shared" si="54"/>
        <v>22.355559856769574</v>
      </c>
      <c r="X122" s="10">
        <v>1463</v>
      </c>
    </row>
    <row r="123" spans="1:24" ht="12.75">
      <c r="A123" s="10">
        <v>1464</v>
      </c>
      <c r="B123" s="5">
        <v>19.69</v>
      </c>
      <c r="C123" s="4">
        <f t="shared" si="42"/>
        <v>62.8310677133193</v>
      </c>
      <c r="D123" s="5">
        <v>18.08</v>
      </c>
      <c r="E123" s="4">
        <f t="shared" si="43"/>
        <v>70.06339807480663</v>
      </c>
      <c r="F123" s="5">
        <f t="shared" si="44"/>
        <v>37.769999999999996</v>
      </c>
      <c r="G123" s="8">
        <f t="shared" si="45"/>
        <v>66.09710341737949</v>
      </c>
      <c r="H123" s="5">
        <v>37.8</v>
      </c>
      <c r="I123" s="8">
        <f t="shared" si="46"/>
        <v>84.631918323482</v>
      </c>
      <c r="J123" s="5">
        <f t="shared" si="47"/>
        <v>75.57</v>
      </c>
      <c r="K123" s="4">
        <f t="shared" si="48"/>
        <v>74.22854179272193</v>
      </c>
      <c r="L123" s="5">
        <v>25.02</v>
      </c>
      <c r="M123" s="8">
        <f t="shared" si="49"/>
        <v>98.04536263460665</v>
      </c>
      <c r="N123" s="5">
        <f t="shared" si="50"/>
        <v>100.58999999999999</v>
      </c>
      <c r="O123" s="8">
        <f t="shared" si="51"/>
        <v>79.00193204844258</v>
      </c>
      <c r="Q123" s="4">
        <v>12</v>
      </c>
      <c r="R123" s="4">
        <v>10</v>
      </c>
      <c r="S123" s="4">
        <f t="shared" si="55"/>
        <v>11</v>
      </c>
      <c r="T123" s="4">
        <f t="shared" si="52"/>
        <v>100</v>
      </c>
      <c r="U123" s="4">
        <f t="shared" si="53"/>
        <v>126.57918282135401</v>
      </c>
      <c r="V123" s="8">
        <v>79.00193204844258</v>
      </c>
      <c r="W123" s="8">
        <f t="shared" si="54"/>
        <v>22.964509394572026</v>
      </c>
      <c r="X123" s="10">
        <v>1464</v>
      </c>
    </row>
    <row r="124" spans="1:24" ht="12.75">
      <c r="A124" s="10">
        <v>1465</v>
      </c>
      <c r="B124" s="5">
        <v>23.3</v>
      </c>
      <c r="C124" s="4">
        <f t="shared" si="42"/>
        <v>74.35062862977856</v>
      </c>
      <c r="D124" s="5">
        <v>26.64</v>
      </c>
      <c r="E124" s="4">
        <f t="shared" si="43"/>
        <v>103.23500689783455</v>
      </c>
      <c r="F124" s="5">
        <f t="shared" si="44"/>
        <v>49.94</v>
      </c>
      <c r="G124" s="8">
        <f t="shared" si="45"/>
        <v>87.3944756331462</v>
      </c>
      <c r="H124" s="5">
        <v>38.19</v>
      </c>
      <c r="I124" s="8">
        <f t="shared" si="46"/>
        <v>85.50510478237506</v>
      </c>
      <c r="J124" s="5">
        <f t="shared" si="47"/>
        <v>88.13</v>
      </c>
      <c r="K124" s="4">
        <f t="shared" si="48"/>
        <v>86.56558671685303</v>
      </c>
      <c r="L124" s="5">
        <v>27.69</v>
      </c>
      <c r="M124" s="8">
        <f t="shared" si="49"/>
        <v>108.50823706443877</v>
      </c>
      <c r="N124" s="5">
        <f t="shared" si="50"/>
        <v>115.82</v>
      </c>
      <c r="O124" s="8">
        <f t="shared" si="51"/>
        <v>90.96335391043463</v>
      </c>
      <c r="Q124" s="4">
        <v>12</v>
      </c>
      <c r="R124" s="4">
        <v>10</v>
      </c>
      <c r="S124" s="4">
        <f t="shared" si="55"/>
        <v>11</v>
      </c>
      <c r="T124" s="4">
        <f t="shared" si="52"/>
        <v>100</v>
      </c>
      <c r="U124" s="4">
        <f t="shared" si="53"/>
        <v>109.93438093593507</v>
      </c>
      <c r="V124" s="8">
        <v>90.96335391043463</v>
      </c>
      <c r="W124" s="8">
        <f t="shared" si="54"/>
        <v>19.94474184078743</v>
      </c>
      <c r="X124" s="10">
        <v>1465</v>
      </c>
    </row>
    <row r="125" spans="1:24" ht="12.75">
      <c r="A125" s="10">
        <v>1466</v>
      </c>
      <c r="B125" s="5">
        <v>25.86</v>
      </c>
      <c r="C125" s="4">
        <f t="shared" si="42"/>
        <v>82.51962473674133</v>
      </c>
      <c r="D125" s="5">
        <v>24.74</v>
      </c>
      <c r="E125" s="4">
        <f t="shared" si="43"/>
        <v>95.87214979926526</v>
      </c>
      <c r="F125" s="5">
        <f t="shared" si="44"/>
        <v>50.599999999999994</v>
      </c>
      <c r="G125" s="8">
        <f t="shared" si="45"/>
        <v>88.54946870318777</v>
      </c>
      <c r="H125" s="5">
        <v>44.82</v>
      </c>
      <c r="I125" s="8">
        <f t="shared" si="46"/>
        <v>100.34927458355722</v>
      </c>
      <c r="J125" s="5">
        <f t="shared" si="47"/>
        <v>95.41999999999999</v>
      </c>
      <c r="K125" s="4">
        <f t="shared" si="48"/>
        <v>93.72618046660747</v>
      </c>
      <c r="L125" s="5">
        <v>23.86</v>
      </c>
      <c r="M125" s="8">
        <f t="shared" si="49"/>
        <v>93.49969434299419</v>
      </c>
      <c r="N125" s="5">
        <f t="shared" si="50"/>
        <v>119.27999999999999</v>
      </c>
      <c r="O125" s="8">
        <f t="shared" si="51"/>
        <v>93.6807878987795</v>
      </c>
      <c r="Q125" s="4">
        <v>12</v>
      </c>
      <c r="R125" s="4">
        <v>10</v>
      </c>
      <c r="S125" s="4">
        <f t="shared" si="55"/>
        <v>11</v>
      </c>
      <c r="T125" s="4">
        <f t="shared" si="52"/>
        <v>100</v>
      </c>
      <c r="U125" s="4">
        <f t="shared" si="53"/>
        <v>106.74547283702213</v>
      </c>
      <c r="V125" s="8">
        <v>93.6807878987795</v>
      </c>
      <c r="W125" s="8">
        <f t="shared" si="54"/>
        <v>19.366197183098592</v>
      </c>
      <c r="X125" s="10">
        <v>1466</v>
      </c>
    </row>
    <row r="126" spans="1:24" ht="12.75">
      <c r="A126" s="10">
        <v>1467</v>
      </c>
      <c r="B126" s="5">
        <v>26.02</v>
      </c>
      <c r="C126" s="4">
        <f t="shared" si="42"/>
        <v>83.0301869934265</v>
      </c>
      <c r="D126" s="5">
        <v>25.69</v>
      </c>
      <c r="E126" s="4">
        <f t="shared" si="43"/>
        <v>99.5535783485499</v>
      </c>
      <c r="F126" s="5">
        <f t="shared" si="44"/>
        <v>51.71</v>
      </c>
      <c r="G126" s="8">
        <f t="shared" si="45"/>
        <v>90.4919570482577</v>
      </c>
      <c r="H126" s="5">
        <v>52.74</v>
      </c>
      <c r="I126" s="8">
        <f t="shared" si="46"/>
        <v>118.08167651800107</v>
      </c>
      <c r="J126" s="5">
        <f t="shared" si="47"/>
        <v>104.45</v>
      </c>
      <c r="K126" s="4">
        <f t="shared" si="48"/>
        <v>102.59588712782595</v>
      </c>
      <c r="L126" s="5">
        <v>23.9</v>
      </c>
      <c r="M126" s="8">
        <f t="shared" si="49"/>
        <v>93.65644152546358</v>
      </c>
      <c r="N126" s="5">
        <f t="shared" si="50"/>
        <v>128.35</v>
      </c>
      <c r="O126" s="8">
        <f t="shared" si="51"/>
        <v>100.80423479886275</v>
      </c>
      <c r="Q126" s="4">
        <v>12</v>
      </c>
      <c r="R126" s="4">
        <v>10</v>
      </c>
      <c r="S126" s="4">
        <f t="shared" si="55"/>
        <v>11</v>
      </c>
      <c r="T126" s="4">
        <f t="shared" si="52"/>
        <v>100</v>
      </c>
      <c r="U126" s="4">
        <f t="shared" si="53"/>
        <v>99.2021815348656</v>
      </c>
      <c r="V126" s="8">
        <v>100.80423479886275</v>
      </c>
      <c r="W126" s="8">
        <f t="shared" si="54"/>
        <v>17.997662641215427</v>
      </c>
      <c r="X126" s="10">
        <v>1467</v>
      </c>
    </row>
    <row r="127" spans="1:24" ht="12.75">
      <c r="A127" s="10">
        <v>1468</v>
      </c>
      <c r="B127" s="5">
        <v>26.19</v>
      </c>
      <c r="C127" s="4">
        <f t="shared" si="42"/>
        <v>83.57265939115452</v>
      </c>
      <c r="D127" s="5">
        <v>22.84</v>
      </c>
      <c r="E127" s="4">
        <f t="shared" si="43"/>
        <v>88.50929270069598</v>
      </c>
      <c r="F127" s="5">
        <f t="shared" si="44"/>
        <v>49.03</v>
      </c>
      <c r="G127" s="8">
        <f t="shared" si="45"/>
        <v>85.80198518808886</v>
      </c>
      <c r="H127" s="5">
        <v>47.19</v>
      </c>
      <c r="I127" s="8">
        <f t="shared" si="46"/>
        <v>105.65556152606126</v>
      </c>
      <c r="J127" s="5">
        <f t="shared" si="47"/>
        <v>96.22</v>
      </c>
      <c r="K127" s="4">
        <f t="shared" si="48"/>
        <v>94.51197950636104</v>
      </c>
      <c r="L127" s="5">
        <v>23.86</v>
      </c>
      <c r="M127" s="8">
        <f t="shared" si="49"/>
        <v>93.49969434299419</v>
      </c>
      <c r="N127" s="5">
        <f t="shared" si="50"/>
        <v>120.08</v>
      </c>
      <c r="O127" s="8">
        <f t="shared" si="51"/>
        <v>94.30909633539105</v>
      </c>
      <c r="Q127" s="4">
        <v>12</v>
      </c>
      <c r="R127" s="4">
        <v>10</v>
      </c>
      <c r="S127" s="4">
        <f t="shared" si="55"/>
        <v>11</v>
      </c>
      <c r="T127" s="4">
        <f t="shared" si="52"/>
        <v>100</v>
      </c>
      <c r="U127" s="4">
        <f t="shared" si="53"/>
        <v>106.03431045969354</v>
      </c>
      <c r="V127" s="8">
        <v>94.30909633539105</v>
      </c>
      <c r="W127" s="8">
        <f t="shared" si="54"/>
        <v>19.237175216522317</v>
      </c>
      <c r="X127" s="10">
        <v>1468</v>
      </c>
    </row>
    <row r="128" spans="1:24" ht="12.75">
      <c r="A128" s="10">
        <v>1469</v>
      </c>
      <c r="B128" s="5">
        <v>31.36</v>
      </c>
      <c r="C128" s="4">
        <f t="shared" si="42"/>
        <v>100.07020231029419</v>
      </c>
      <c r="D128" s="5">
        <v>26.64</v>
      </c>
      <c r="E128" s="4">
        <f t="shared" si="43"/>
        <v>103.23500689783455</v>
      </c>
      <c r="F128" s="5">
        <f t="shared" si="44"/>
        <v>58</v>
      </c>
      <c r="G128" s="8">
        <f t="shared" si="45"/>
        <v>101.49939100365397</v>
      </c>
      <c r="H128" s="5">
        <v>39.99</v>
      </c>
      <c r="I128" s="8">
        <f t="shared" si="46"/>
        <v>89.5351961311123</v>
      </c>
      <c r="J128" s="5">
        <f t="shared" si="47"/>
        <v>97.99000000000001</v>
      </c>
      <c r="K128" s="4">
        <f t="shared" si="48"/>
        <v>96.25055988181583</v>
      </c>
      <c r="L128" s="5">
        <v>24.27</v>
      </c>
      <c r="M128" s="8">
        <f t="shared" si="49"/>
        <v>95.10635296330548</v>
      </c>
      <c r="N128" s="5">
        <f t="shared" si="50"/>
        <v>122.26</v>
      </c>
      <c r="O128" s="8">
        <f t="shared" si="51"/>
        <v>96.02123682515747</v>
      </c>
      <c r="Q128" s="4">
        <v>12</v>
      </c>
      <c r="R128" s="4">
        <v>10</v>
      </c>
      <c r="S128" s="4">
        <f t="shared" si="55"/>
        <v>11</v>
      </c>
      <c r="T128" s="4">
        <f t="shared" si="52"/>
        <v>100</v>
      </c>
      <c r="U128" s="4">
        <f t="shared" si="53"/>
        <v>104.14362833306068</v>
      </c>
      <c r="V128" s="8">
        <v>96.02123682515747</v>
      </c>
      <c r="W128" s="8">
        <f t="shared" si="54"/>
        <v>18.894159986913134</v>
      </c>
      <c r="X128" s="10">
        <v>1469</v>
      </c>
    </row>
    <row r="129" spans="1:24" ht="12.75">
      <c r="A129" s="10">
        <v>1470</v>
      </c>
      <c r="B129" s="5">
        <v>29.38</v>
      </c>
      <c r="C129" s="4">
        <f t="shared" si="42"/>
        <v>93.75199438381517</v>
      </c>
      <c r="D129" s="5">
        <v>22.84</v>
      </c>
      <c r="E129" s="4">
        <f t="shared" si="43"/>
        <v>88.50929270069598</v>
      </c>
      <c r="F129" s="5">
        <f t="shared" si="44"/>
        <v>52.22</v>
      </c>
      <c r="G129" s="8">
        <f t="shared" si="45"/>
        <v>91.38445169328983</v>
      </c>
      <c r="H129" s="5">
        <v>41.25</v>
      </c>
      <c r="I129" s="8">
        <f t="shared" si="46"/>
        <v>92.35626007522836</v>
      </c>
      <c r="J129" s="5">
        <f t="shared" si="47"/>
        <v>93.47</v>
      </c>
      <c r="K129" s="4">
        <f t="shared" si="48"/>
        <v>91.81079530720814</v>
      </c>
      <c r="L129" s="5">
        <v>24.54</v>
      </c>
      <c r="M129" s="8">
        <f t="shared" si="49"/>
        <v>96.1643964449739</v>
      </c>
      <c r="N129" s="5">
        <f t="shared" si="50"/>
        <v>118.00999999999999</v>
      </c>
      <c r="O129" s="8">
        <f t="shared" si="51"/>
        <v>92.6833482556587</v>
      </c>
      <c r="Q129" s="4">
        <v>12</v>
      </c>
      <c r="R129" s="4">
        <v>10</v>
      </c>
      <c r="S129" s="4">
        <f t="shared" si="55"/>
        <v>11</v>
      </c>
      <c r="T129" s="4">
        <f t="shared" si="52"/>
        <v>100</v>
      </c>
      <c r="U129" s="4">
        <f t="shared" si="53"/>
        <v>107.89424625031778</v>
      </c>
      <c r="V129" s="8">
        <v>92.6833482556587</v>
      </c>
      <c r="W129" s="8">
        <f t="shared" si="54"/>
        <v>19.574612320989747</v>
      </c>
      <c r="X129" s="10">
        <v>1470</v>
      </c>
    </row>
    <row r="130" spans="1:24" ht="12.75">
      <c r="A130" s="10">
        <v>1471</v>
      </c>
      <c r="B130" s="5">
        <v>29.21</v>
      </c>
      <c r="C130" s="4">
        <f t="shared" si="42"/>
        <v>93.20952198608717</v>
      </c>
      <c r="D130" s="5">
        <v>20.93</v>
      </c>
      <c r="E130" s="4">
        <f t="shared" si="43"/>
        <v>81.10768372266055</v>
      </c>
      <c r="F130" s="5">
        <f t="shared" si="44"/>
        <v>50.14</v>
      </c>
      <c r="G130" s="8">
        <f t="shared" si="45"/>
        <v>87.74447353315881</v>
      </c>
      <c r="H130" s="5">
        <v>52.68</v>
      </c>
      <c r="I130" s="8">
        <f t="shared" si="46"/>
        <v>117.94734013970982</v>
      </c>
      <c r="J130" s="5">
        <f t="shared" si="47"/>
        <v>102.82</v>
      </c>
      <c r="K130" s="4">
        <f t="shared" si="48"/>
        <v>100.99482158432802</v>
      </c>
      <c r="L130" s="5">
        <v>24.82</v>
      </c>
      <c r="M130" s="8">
        <f t="shared" si="49"/>
        <v>97.26162672225968</v>
      </c>
      <c r="N130" s="5">
        <f t="shared" si="50"/>
        <v>127.63999999999999</v>
      </c>
      <c r="O130" s="8">
        <f t="shared" si="51"/>
        <v>100.24661106137003</v>
      </c>
      <c r="Q130" s="4">
        <v>12</v>
      </c>
      <c r="R130" s="4">
        <v>10</v>
      </c>
      <c r="S130" s="4">
        <f t="shared" si="55"/>
        <v>11</v>
      </c>
      <c r="T130" s="4">
        <f t="shared" si="52"/>
        <v>100</v>
      </c>
      <c r="U130" s="4">
        <f t="shared" si="53"/>
        <v>99.7539956126606</v>
      </c>
      <c r="V130" s="8">
        <v>100.24661106137003</v>
      </c>
      <c r="W130" s="8">
        <f t="shared" si="54"/>
        <v>18.097774992165466</v>
      </c>
      <c r="X130" s="10">
        <v>1471</v>
      </c>
    </row>
    <row r="131" spans="1:24" ht="12.75">
      <c r="A131" s="10">
        <v>1472</v>
      </c>
      <c r="B131" s="5">
        <v>26.51</v>
      </c>
      <c r="C131" s="4">
        <f t="shared" si="42"/>
        <v>84.59378390452486</v>
      </c>
      <c r="D131" s="5">
        <v>23.79</v>
      </c>
      <c r="E131" s="4">
        <f t="shared" si="43"/>
        <v>92.19072124998063</v>
      </c>
      <c r="F131" s="5">
        <f t="shared" si="44"/>
        <v>50.3</v>
      </c>
      <c r="G131" s="8">
        <f t="shared" si="45"/>
        <v>88.02447185316888</v>
      </c>
      <c r="H131" s="5">
        <v>47.01</v>
      </c>
      <c r="I131" s="8">
        <f t="shared" si="46"/>
        <v>105.25255239118752</v>
      </c>
      <c r="J131" s="5">
        <f t="shared" si="47"/>
        <v>97.31</v>
      </c>
      <c r="K131" s="4">
        <f t="shared" si="48"/>
        <v>95.5826306980253</v>
      </c>
      <c r="L131" s="5">
        <v>24.45</v>
      </c>
      <c r="M131" s="8">
        <f t="shared" si="49"/>
        <v>95.81171528441776</v>
      </c>
      <c r="N131" s="5">
        <f t="shared" si="50"/>
        <v>121.76</v>
      </c>
      <c r="O131" s="8">
        <f t="shared" si="51"/>
        <v>95.62854405227526</v>
      </c>
      <c r="Q131" s="4">
        <v>12</v>
      </c>
      <c r="R131" s="4">
        <v>10</v>
      </c>
      <c r="S131" s="4">
        <f t="shared" si="55"/>
        <v>11</v>
      </c>
      <c r="T131" s="4">
        <f t="shared" si="52"/>
        <v>100</v>
      </c>
      <c r="U131" s="4">
        <f t="shared" si="53"/>
        <v>104.57128777923785</v>
      </c>
      <c r="V131" s="8">
        <v>95.62854405227526</v>
      </c>
      <c r="W131" s="8">
        <f t="shared" si="54"/>
        <v>18.971747700394218</v>
      </c>
      <c r="X131" s="10">
        <v>1472</v>
      </c>
    </row>
    <row r="132" spans="1:24" ht="12.75">
      <c r="A132" s="10">
        <v>1473</v>
      </c>
      <c r="B132" s="5">
        <v>30.13</v>
      </c>
      <c r="C132" s="4">
        <f t="shared" si="42"/>
        <v>96.14525496202693</v>
      </c>
      <c r="D132" s="5">
        <v>24.74</v>
      </c>
      <c r="E132" s="4">
        <f t="shared" si="43"/>
        <v>95.87214979926526</v>
      </c>
      <c r="F132" s="5">
        <f t="shared" si="44"/>
        <v>54.87</v>
      </c>
      <c r="G132" s="8">
        <f t="shared" si="45"/>
        <v>96.02192386845678</v>
      </c>
      <c r="H132" s="5">
        <v>31.02</v>
      </c>
      <c r="I132" s="8">
        <f t="shared" si="46"/>
        <v>69.45190757657174</v>
      </c>
      <c r="J132" s="5">
        <f t="shared" si="47"/>
        <v>85.89</v>
      </c>
      <c r="K132" s="4">
        <f t="shared" si="48"/>
        <v>84.36534940554303</v>
      </c>
      <c r="L132" s="5">
        <v>21.65</v>
      </c>
      <c r="M132" s="8">
        <f t="shared" si="49"/>
        <v>84.83941251156011</v>
      </c>
      <c r="N132" s="5">
        <f t="shared" si="50"/>
        <v>107.53999999999999</v>
      </c>
      <c r="O132" s="8">
        <f t="shared" si="51"/>
        <v>84.46036159150528</v>
      </c>
      <c r="Q132" s="4">
        <v>12</v>
      </c>
      <c r="R132" s="4">
        <v>10</v>
      </c>
      <c r="S132" s="4">
        <f t="shared" si="55"/>
        <v>11</v>
      </c>
      <c r="T132" s="4">
        <f t="shared" si="52"/>
        <v>100</v>
      </c>
      <c r="U132" s="4">
        <f t="shared" si="53"/>
        <v>118.39873535428677</v>
      </c>
      <c r="V132" s="8">
        <v>84.46036159150528</v>
      </c>
      <c r="W132" s="8">
        <f t="shared" si="54"/>
        <v>21.480379393713967</v>
      </c>
      <c r="X132" s="10">
        <v>1473</v>
      </c>
    </row>
    <row r="133" spans="1:24" ht="12.75">
      <c r="A133" s="10">
        <v>1474</v>
      </c>
      <c r="B133" s="5">
        <v>34.99</v>
      </c>
      <c r="C133" s="4">
        <f t="shared" si="42"/>
        <v>111.65358350883912</v>
      </c>
      <c r="D133" s="5">
        <v>28.55</v>
      </c>
      <c r="E133" s="4">
        <f t="shared" si="43"/>
        <v>110.63661587586999</v>
      </c>
      <c r="F133" s="5">
        <f t="shared" si="44"/>
        <v>63.540000000000006</v>
      </c>
      <c r="G133" s="8">
        <f t="shared" si="45"/>
        <v>111.19433283400299</v>
      </c>
      <c r="H133" s="5">
        <v>51.42</v>
      </c>
      <c r="I133" s="8">
        <f t="shared" si="46"/>
        <v>115.12627619559377</v>
      </c>
      <c r="J133" s="5">
        <f t="shared" si="47"/>
        <v>114.96000000000001</v>
      </c>
      <c r="K133" s="4">
        <f t="shared" si="48"/>
        <v>112.91932201258852</v>
      </c>
      <c r="L133" s="5">
        <v>22.21</v>
      </c>
      <c r="M133" s="8">
        <f t="shared" si="49"/>
        <v>87.03387306613163</v>
      </c>
      <c r="N133" s="5">
        <f t="shared" si="50"/>
        <v>137.17000000000002</v>
      </c>
      <c r="O133" s="8">
        <f t="shared" si="51"/>
        <v>107.73133531250491</v>
      </c>
      <c r="Q133" s="4">
        <v>12</v>
      </c>
      <c r="R133" s="4">
        <v>10</v>
      </c>
      <c r="S133" s="4">
        <f t="shared" si="55"/>
        <v>11</v>
      </c>
      <c r="T133" s="4">
        <f t="shared" si="52"/>
        <v>100</v>
      </c>
      <c r="U133" s="4">
        <f t="shared" si="53"/>
        <v>92.82350368156303</v>
      </c>
      <c r="V133" s="8">
        <v>107.73133531250491</v>
      </c>
      <c r="W133" s="8">
        <f t="shared" si="54"/>
        <v>16.840417000801924</v>
      </c>
      <c r="X133" s="10">
        <v>1474</v>
      </c>
    </row>
    <row r="134" spans="1:24" ht="12.75">
      <c r="A134" s="10">
        <v>1475</v>
      </c>
      <c r="B134" s="5">
        <v>34.17</v>
      </c>
      <c r="C134" s="4">
        <f t="shared" si="42"/>
        <v>109.03695194332758</v>
      </c>
      <c r="D134" s="5">
        <v>24.74</v>
      </c>
      <c r="E134" s="4">
        <f t="shared" si="43"/>
        <v>95.87214979926526</v>
      </c>
      <c r="F134" s="5">
        <f t="shared" si="44"/>
        <v>58.91</v>
      </c>
      <c r="G134" s="8">
        <f t="shared" si="45"/>
        <v>103.0918814487113</v>
      </c>
      <c r="H134" s="5">
        <v>36.96</v>
      </c>
      <c r="I134" s="8">
        <f t="shared" si="46"/>
        <v>82.75120902740461</v>
      </c>
      <c r="J134" s="5">
        <f t="shared" si="47"/>
        <v>95.87</v>
      </c>
      <c r="K134" s="4">
        <f t="shared" si="48"/>
        <v>94.16819242646886</v>
      </c>
      <c r="L134" s="5">
        <v>26.72</v>
      </c>
      <c r="M134" s="8">
        <f t="shared" si="49"/>
        <v>104.70711788955593</v>
      </c>
      <c r="N134" s="5">
        <f t="shared" si="50"/>
        <v>122.59</v>
      </c>
      <c r="O134" s="8">
        <f t="shared" si="51"/>
        <v>96.28041405525974</v>
      </c>
      <c r="Q134" s="4"/>
      <c r="R134" s="4"/>
      <c r="S134" s="4">
        <v>11</v>
      </c>
      <c r="T134" s="4">
        <f t="shared" si="52"/>
        <v>100</v>
      </c>
      <c r="U134" s="4">
        <f t="shared" si="53"/>
        <v>103.863284117791</v>
      </c>
      <c r="V134" s="8">
        <v>96.28041405525974</v>
      </c>
      <c r="W134" s="8">
        <f t="shared" si="54"/>
        <v>18.843298800880984</v>
      </c>
      <c r="X134" s="10">
        <v>1475</v>
      </c>
    </row>
    <row r="135" spans="1:24" ht="12.75">
      <c r="A135" s="10">
        <v>1476</v>
      </c>
      <c r="B135" s="5">
        <v>34.34</v>
      </c>
      <c r="C135" s="4">
        <f t="shared" si="42"/>
        <v>109.57942434105559</v>
      </c>
      <c r="D135" s="5">
        <v>23.79</v>
      </c>
      <c r="E135" s="4">
        <f t="shared" si="43"/>
        <v>92.19072124998063</v>
      </c>
      <c r="F135" s="5">
        <f t="shared" si="44"/>
        <v>58.13</v>
      </c>
      <c r="G135" s="8">
        <f t="shared" si="45"/>
        <v>101.72688963866217</v>
      </c>
      <c r="H135" s="5">
        <v>40.65</v>
      </c>
      <c r="I135" s="8">
        <f t="shared" si="46"/>
        <v>91.01289629231594</v>
      </c>
      <c r="J135" s="5">
        <f t="shared" si="47"/>
        <v>98.78</v>
      </c>
      <c r="K135" s="4">
        <f t="shared" si="48"/>
        <v>97.02653643357249</v>
      </c>
      <c r="L135" s="5">
        <v>22.77</v>
      </c>
      <c r="M135" s="8">
        <f t="shared" si="49"/>
        <v>89.22833362070317</v>
      </c>
      <c r="N135" s="5">
        <f t="shared" si="50"/>
        <v>121.55</v>
      </c>
      <c r="O135" s="8">
        <f t="shared" si="51"/>
        <v>95.46361308766474</v>
      </c>
      <c r="Q135" s="4"/>
      <c r="R135" s="4"/>
      <c r="S135" s="4">
        <f>SUM(S109:S134)/25</f>
        <v>11.44</v>
      </c>
      <c r="T135" s="4">
        <f t="shared" si="52"/>
        <v>104</v>
      </c>
      <c r="U135" s="4">
        <f t="shared" si="53"/>
        <v>108.94203208556151</v>
      </c>
      <c r="V135" s="8">
        <v>95.46361308766474</v>
      </c>
      <c r="W135" s="8">
        <f t="shared" si="54"/>
        <v>19.764705882352942</v>
      </c>
      <c r="X135" s="10">
        <v>1476</v>
      </c>
    </row>
    <row r="136" spans="1:24" ht="12.75">
      <c r="A136" s="10">
        <v>1477</v>
      </c>
      <c r="B136" s="5">
        <v>30.46</v>
      </c>
      <c r="C136" s="4">
        <f t="shared" si="42"/>
        <v>97.1982896164401</v>
      </c>
      <c r="D136" s="5">
        <v>25.69</v>
      </c>
      <c r="E136" s="4">
        <f t="shared" si="43"/>
        <v>99.5535783485499</v>
      </c>
      <c r="F136" s="5">
        <f t="shared" si="44"/>
        <v>56.150000000000006</v>
      </c>
      <c r="G136" s="8">
        <f t="shared" si="45"/>
        <v>98.26191042853743</v>
      </c>
      <c r="H136" s="5">
        <v>45.48</v>
      </c>
      <c r="I136" s="8">
        <f t="shared" si="46"/>
        <v>101.82697474476088</v>
      </c>
      <c r="J136" s="5">
        <f t="shared" si="47"/>
        <v>101.63</v>
      </c>
      <c r="K136" s="4">
        <f t="shared" si="48"/>
        <v>99.82594551269457</v>
      </c>
      <c r="L136" s="5">
        <v>23.9</v>
      </c>
      <c r="M136" s="8">
        <f t="shared" si="49"/>
        <v>93.65644152546358</v>
      </c>
      <c r="N136" s="5">
        <f t="shared" si="50"/>
        <v>125.53</v>
      </c>
      <c r="O136" s="8">
        <f t="shared" si="51"/>
        <v>98.58944755980713</v>
      </c>
      <c r="Q136" s="4"/>
      <c r="R136" s="4"/>
      <c r="S136" s="4"/>
      <c r="V136" s="8">
        <v>98.58944755980713</v>
      </c>
      <c r="W136" s="8">
        <f t="shared" si="54"/>
        <v>0</v>
      </c>
      <c r="X136" s="10">
        <v>1477</v>
      </c>
    </row>
    <row r="137" spans="1:24" ht="12.75">
      <c r="A137" s="10">
        <v>1478</v>
      </c>
      <c r="B137" s="5">
        <v>41.19</v>
      </c>
      <c r="C137" s="4">
        <f aca="true" t="shared" si="56" ref="C137:C168">(B137/31.338)*100</f>
        <v>131.4378709553896</v>
      </c>
      <c r="D137" s="5">
        <v>36.16</v>
      </c>
      <c r="E137" s="4">
        <f aca="true" t="shared" si="57" ref="E137:E168">(D137/25.8052)*100</f>
        <v>140.12679614961326</v>
      </c>
      <c r="F137" s="5">
        <f aca="true" t="shared" si="58" ref="F137:F159">B137+D137</f>
        <v>77.35</v>
      </c>
      <c r="G137" s="8">
        <f aca="true" t="shared" si="59" ref="G137:G168">(F137/57.1432)*100</f>
        <v>135.361687829873</v>
      </c>
      <c r="H137" s="5">
        <v>56.88</v>
      </c>
      <c r="I137" s="8">
        <f aca="true" t="shared" si="60" ref="I137:I168">(H137/44.664)*100</f>
        <v>127.35088662009673</v>
      </c>
      <c r="J137" s="5">
        <f aca="true" t="shared" si="61" ref="J137:J159">B137+D137+H137</f>
        <v>134.23</v>
      </c>
      <c r="K137" s="4">
        <f aca="true" t="shared" si="62" ref="K137:K168">(J137/101.8072)*100</f>
        <v>131.8472563826527</v>
      </c>
      <c r="L137" s="5">
        <v>22.77</v>
      </c>
      <c r="M137" s="8">
        <f aca="true" t="shared" si="63" ref="M137:M168">(L137/25.5188)*100</f>
        <v>89.22833362070317</v>
      </c>
      <c r="N137" s="5">
        <f aca="true" t="shared" si="64" ref="N137:N159">J137+L137</f>
        <v>157</v>
      </c>
      <c r="O137" s="8">
        <f aca="true" t="shared" si="65" ref="O137:O168">(N137/127.326)*100</f>
        <v>123.30553068501328</v>
      </c>
      <c r="Q137" s="4"/>
      <c r="R137" s="4"/>
      <c r="S137" s="4"/>
      <c r="V137" s="8">
        <v>123.30553068501328</v>
      </c>
      <c r="W137" s="8">
        <f aca="true" t="shared" si="66" ref="W137:W159">(S137*210)/N137</f>
        <v>0</v>
      </c>
      <c r="X137" s="10">
        <v>1478</v>
      </c>
    </row>
    <row r="138" spans="1:24" ht="12.75">
      <c r="A138" s="10">
        <v>1479</v>
      </c>
      <c r="B138" s="5">
        <v>48.61</v>
      </c>
      <c r="C138" s="4">
        <f t="shared" si="56"/>
        <v>155.11519560916457</v>
      </c>
      <c r="D138" s="5">
        <v>38.06</v>
      </c>
      <c r="E138" s="4">
        <f t="shared" si="57"/>
        <v>147.48965324818255</v>
      </c>
      <c r="F138" s="5">
        <f t="shared" si="58"/>
        <v>86.67</v>
      </c>
      <c r="G138" s="8">
        <f t="shared" si="59"/>
        <v>151.67158997046016</v>
      </c>
      <c r="H138" s="5">
        <v>74.85</v>
      </c>
      <c r="I138" s="8">
        <f t="shared" si="60"/>
        <v>167.58463191832348</v>
      </c>
      <c r="J138" s="5">
        <f t="shared" si="61"/>
        <v>161.51999999999998</v>
      </c>
      <c r="K138" s="4">
        <f t="shared" si="62"/>
        <v>158.65282612624648</v>
      </c>
      <c r="L138" s="5">
        <v>25.06</v>
      </c>
      <c r="M138" s="8">
        <f t="shared" si="63"/>
        <v>98.20210981707604</v>
      </c>
      <c r="N138" s="5">
        <f t="shared" si="64"/>
        <v>186.57999999999998</v>
      </c>
      <c r="O138" s="8">
        <f t="shared" si="65"/>
        <v>146.5372351287247</v>
      </c>
      <c r="Q138" s="4"/>
      <c r="R138" s="4"/>
      <c r="S138" s="4"/>
      <c r="V138" s="8">
        <v>146.5372351287247</v>
      </c>
      <c r="W138" s="8">
        <f t="shared" si="66"/>
        <v>0</v>
      </c>
      <c r="X138" s="10">
        <v>1479</v>
      </c>
    </row>
    <row r="139" spans="1:24" ht="12.75">
      <c r="A139" s="10">
        <v>1480</v>
      </c>
      <c r="B139" s="5">
        <v>40.93</v>
      </c>
      <c r="C139" s="4">
        <f t="shared" si="56"/>
        <v>130.6082072882762</v>
      </c>
      <c r="D139" s="5">
        <v>30.45</v>
      </c>
      <c r="E139" s="4">
        <f t="shared" si="57"/>
        <v>117.99947297443927</v>
      </c>
      <c r="F139" s="5">
        <f t="shared" si="58"/>
        <v>71.38</v>
      </c>
      <c r="G139" s="8">
        <f t="shared" si="59"/>
        <v>124.9142505144969</v>
      </c>
      <c r="H139" s="5">
        <v>46.44</v>
      </c>
      <c r="I139" s="8">
        <f t="shared" si="60"/>
        <v>103.97635679742075</v>
      </c>
      <c r="J139" s="5">
        <f t="shared" si="61"/>
        <v>117.82</v>
      </c>
      <c r="K139" s="4">
        <f t="shared" si="62"/>
        <v>115.72855357970752</v>
      </c>
      <c r="L139" s="5">
        <v>23.9</v>
      </c>
      <c r="M139" s="8">
        <f t="shared" si="63"/>
        <v>93.65644152546358</v>
      </c>
      <c r="N139" s="5">
        <f t="shared" si="64"/>
        <v>141.72</v>
      </c>
      <c r="O139" s="8">
        <f t="shared" si="65"/>
        <v>111.304839545733</v>
      </c>
      <c r="Q139" s="4"/>
      <c r="R139" s="4"/>
      <c r="S139" s="4"/>
      <c r="V139" s="8">
        <v>111.304839545733</v>
      </c>
      <c r="W139" s="8">
        <f t="shared" si="66"/>
        <v>0</v>
      </c>
      <c r="X139" s="10">
        <v>1480</v>
      </c>
    </row>
    <row r="140" spans="1:24" ht="12.75">
      <c r="A140" s="10">
        <v>1481</v>
      </c>
      <c r="B140" s="5">
        <v>47.73</v>
      </c>
      <c r="C140" s="4">
        <f t="shared" si="56"/>
        <v>152.30710319739612</v>
      </c>
      <c r="D140" s="5">
        <v>40.91</v>
      </c>
      <c r="E140" s="4">
        <f t="shared" si="57"/>
        <v>158.53393889603643</v>
      </c>
      <c r="F140" s="5">
        <f t="shared" si="58"/>
        <v>88.63999999999999</v>
      </c>
      <c r="G140" s="8">
        <f t="shared" si="59"/>
        <v>155.11906928558426</v>
      </c>
      <c r="H140" s="5">
        <v>59.25</v>
      </c>
      <c r="I140" s="8">
        <f t="shared" si="60"/>
        <v>132.65717356260075</v>
      </c>
      <c r="J140" s="5">
        <f t="shared" si="61"/>
        <v>147.89</v>
      </c>
      <c r="K140" s="4">
        <f t="shared" si="62"/>
        <v>145.26477498644496</v>
      </c>
      <c r="L140" s="5">
        <v>23.66</v>
      </c>
      <c r="M140" s="8">
        <f t="shared" si="63"/>
        <v>92.71595843064722</v>
      </c>
      <c r="N140" s="5">
        <f t="shared" si="64"/>
        <v>171.54999999999998</v>
      </c>
      <c r="O140" s="8">
        <f t="shared" si="65"/>
        <v>134.73289037588552</v>
      </c>
      <c r="Q140" s="4"/>
      <c r="R140" s="4"/>
      <c r="S140" s="4"/>
      <c r="V140" s="8">
        <v>134.73289037588552</v>
      </c>
      <c r="W140" s="8">
        <f t="shared" si="66"/>
        <v>0</v>
      </c>
      <c r="X140" s="10">
        <v>1481</v>
      </c>
    </row>
    <row r="141" spans="1:24" ht="12.75">
      <c r="A141" s="10">
        <v>1482</v>
      </c>
      <c r="B141" s="5">
        <v>88.43</v>
      </c>
      <c r="C141" s="4">
        <f t="shared" si="56"/>
        <v>282.1813772416874</v>
      </c>
      <c r="D141" s="5">
        <v>64.7</v>
      </c>
      <c r="E141" s="4">
        <f t="shared" si="57"/>
        <v>250.72466014601707</v>
      </c>
      <c r="F141" s="5">
        <f t="shared" si="58"/>
        <v>153.13</v>
      </c>
      <c r="G141" s="8">
        <f t="shared" si="59"/>
        <v>267.9758921446471</v>
      </c>
      <c r="H141" s="5">
        <v>65.91</v>
      </c>
      <c r="I141" s="8">
        <f t="shared" si="60"/>
        <v>147.56851155292853</v>
      </c>
      <c r="J141" s="5">
        <f t="shared" si="61"/>
        <v>219.04</v>
      </c>
      <c r="K141" s="4">
        <f t="shared" si="62"/>
        <v>215.15177708452842</v>
      </c>
      <c r="L141" s="5">
        <v>24.8</v>
      </c>
      <c r="M141" s="8">
        <f t="shared" si="63"/>
        <v>97.18325313102498</v>
      </c>
      <c r="N141" s="5">
        <f t="shared" si="64"/>
        <v>243.84</v>
      </c>
      <c r="O141" s="8">
        <f t="shared" si="65"/>
        <v>191.50841147919516</v>
      </c>
      <c r="Q141" s="4"/>
      <c r="R141" s="4"/>
      <c r="S141" s="4"/>
      <c r="V141" s="8">
        <v>191.50841147919516</v>
      </c>
      <c r="W141" s="8">
        <f t="shared" si="66"/>
        <v>0</v>
      </c>
      <c r="X141" s="10">
        <v>1482</v>
      </c>
    </row>
    <row r="142" spans="1:24" ht="12.75">
      <c r="A142" s="10">
        <v>1483</v>
      </c>
      <c r="B142" s="5">
        <v>96.23</v>
      </c>
      <c r="C142" s="4">
        <f t="shared" si="56"/>
        <v>307.07128725508966</v>
      </c>
      <c r="D142" s="5">
        <v>86.59</v>
      </c>
      <c r="E142" s="4">
        <f t="shared" si="57"/>
        <v>335.5525242974284</v>
      </c>
      <c r="F142" s="5">
        <f t="shared" si="58"/>
        <v>182.82</v>
      </c>
      <c r="G142" s="8">
        <f t="shared" si="59"/>
        <v>319.93308040151754</v>
      </c>
      <c r="H142" s="5">
        <v>70.98</v>
      </c>
      <c r="I142" s="8">
        <f t="shared" si="60"/>
        <v>158.91993551853844</v>
      </c>
      <c r="J142" s="5">
        <f t="shared" si="61"/>
        <v>253.8</v>
      </c>
      <c r="K142" s="4">
        <f t="shared" si="62"/>
        <v>249.29474536182119</v>
      </c>
      <c r="L142" s="5">
        <v>23.77</v>
      </c>
      <c r="M142" s="8">
        <f t="shared" si="63"/>
        <v>93.14701318243804</v>
      </c>
      <c r="N142" s="5">
        <f t="shared" si="64"/>
        <v>277.57</v>
      </c>
      <c r="O142" s="8">
        <f t="shared" si="65"/>
        <v>217.99946593782892</v>
      </c>
      <c r="Q142" s="4"/>
      <c r="R142" s="4"/>
      <c r="S142" s="4"/>
      <c r="V142" s="8">
        <v>217.99946593782892</v>
      </c>
      <c r="W142" s="8">
        <f t="shared" si="66"/>
        <v>0</v>
      </c>
      <c r="X142" s="10">
        <v>1483</v>
      </c>
    </row>
    <row r="143" spans="1:24" ht="12.75">
      <c r="A143" s="10">
        <v>1484</v>
      </c>
      <c r="B143" s="5">
        <v>52.63</v>
      </c>
      <c r="C143" s="4">
        <f t="shared" si="56"/>
        <v>167.9430723083796</v>
      </c>
      <c r="D143" s="5">
        <v>29.5</v>
      </c>
      <c r="E143" s="4">
        <f t="shared" si="57"/>
        <v>114.31804442515462</v>
      </c>
      <c r="F143" s="5">
        <f t="shared" si="58"/>
        <v>82.13</v>
      </c>
      <c r="G143" s="8">
        <f t="shared" si="59"/>
        <v>143.72663764017415</v>
      </c>
      <c r="H143" s="5">
        <v>54.18</v>
      </c>
      <c r="I143" s="8">
        <f t="shared" si="60"/>
        <v>121.30574959699085</v>
      </c>
      <c r="J143" s="5">
        <f t="shared" si="61"/>
        <v>136.31</v>
      </c>
      <c r="K143" s="4">
        <f t="shared" si="62"/>
        <v>133.890333886012</v>
      </c>
      <c r="L143" s="5">
        <v>31.91</v>
      </c>
      <c r="M143" s="8">
        <f t="shared" si="63"/>
        <v>125.04506481495996</v>
      </c>
      <c r="N143" s="5">
        <f t="shared" si="64"/>
        <v>168.22</v>
      </c>
      <c r="O143" s="8">
        <f t="shared" si="65"/>
        <v>132.11755650849003</v>
      </c>
      <c r="Q143" s="4"/>
      <c r="R143" s="4"/>
      <c r="S143" s="4"/>
      <c r="V143" s="8">
        <v>132.11755650849003</v>
      </c>
      <c r="W143" s="8">
        <f t="shared" si="66"/>
        <v>0</v>
      </c>
      <c r="X143" s="10">
        <v>1484</v>
      </c>
    </row>
    <row r="144" spans="1:24" ht="12.75">
      <c r="A144" s="10">
        <v>1485</v>
      </c>
      <c r="B144" s="5">
        <v>38.5</v>
      </c>
      <c r="C144" s="4">
        <f t="shared" si="56"/>
        <v>122.85404301487013</v>
      </c>
      <c r="D144" s="5">
        <v>28.55</v>
      </c>
      <c r="E144" s="4">
        <f t="shared" si="57"/>
        <v>110.63661587586999</v>
      </c>
      <c r="F144" s="5">
        <f t="shared" si="58"/>
        <v>67.05</v>
      </c>
      <c r="G144" s="8">
        <f t="shared" si="59"/>
        <v>117.33679597922414</v>
      </c>
      <c r="H144" s="5">
        <v>44.31</v>
      </c>
      <c r="I144" s="8">
        <f t="shared" si="60"/>
        <v>99.20741536808167</v>
      </c>
      <c r="J144" s="5">
        <f t="shared" si="61"/>
        <v>111.36</v>
      </c>
      <c r="K144" s="4">
        <f t="shared" si="62"/>
        <v>109.38322633369744</v>
      </c>
      <c r="L144" s="5">
        <v>31.77</v>
      </c>
      <c r="M144" s="8">
        <f t="shared" si="63"/>
        <v>124.49644967631708</v>
      </c>
      <c r="N144" s="5">
        <f t="shared" si="64"/>
        <v>143.13</v>
      </c>
      <c r="O144" s="8">
        <f t="shared" si="65"/>
        <v>112.41223316526083</v>
      </c>
      <c r="Q144" s="4"/>
      <c r="R144" s="4"/>
      <c r="S144" s="4"/>
      <c r="V144" s="8">
        <v>112.41223316526083</v>
      </c>
      <c r="W144" s="8">
        <f t="shared" si="66"/>
        <v>0</v>
      </c>
      <c r="X144" s="10">
        <v>1485</v>
      </c>
    </row>
    <row r="145" spans="1:24" ht="12.75">
      <c r="A145" s="10">
        <v>1486</v>
      </c>
      <c r="B145" s="5">
        <v>46.8</v>
      </c>
      <c r="C145" s="4">
        <f t="shared" si="56"/>
        <v>149.33946008041355</v>
      </c>
      <c r="D145" s="5">
        <v>40.91</v>
      </c>
      <c r="E145" s="4">
        <f t="shared" si="57"/>
        <v>158.53393889603643</v>
      </c>
      <c r="F145" s="5">
        <f t="shared" si="58"/>
        <v>87.71</v>
      </c>
      <c r="G145" s="8">
        <f t="shared" si="59"/>
        <v>153.49157905052567</v>
      </c>
      <c r="H145" s="5">
        <v>67.68</v>
      </c>
      <c r="I145" s="8">
        <f t="shared" si="60"/>
        <v>151.53143471252014</v>
      </c>
      <c r="J145" s="5">
        <f t="shared" si="61"/>
        <v>155.39</v>
      </c>
      <c r="K145" s="4">
        <f t="shared" si="62"/>
        <v>152.63164098413472</v>
      </c>
      <c r="L145" s="5">
        <v>31.64</v>
      </c>
      <c r="M145" s="8">
        <f t="shared" si="63"/>
        <v>123.98702133329154</v>
      </c>
      <c r="N145" s="5">
        <f t="shared" si="64"/>
        <v>187.02999999999997</v>
      </c>
      <c r="O145" s="8">
        <f t="shared" si="65"/>
        <v>146.89065862431866</v>
      </c>
      <c r="Q145" s="4"/>
      <c r="R145" s="4"/>
      <c r="S145" s="4"/>
      <c r="V145" s="8">
        <v>146.89065862431866</v>
      </c>
      <c r="W145" s="8">
        <f t="shared" si="66"/>
        <v>0</v>
      </c>
      <c r="X145" s="10">
        <v>1486</v>
      </c>
    </row>
    <row r="146" spans="1:24" ht="12.75">
      <c r="A146" s="10">
        <v>1487</v>
      </c>
      <c r="B146" s="5">
        <v>63.16</v>
      </c>
      <c r="C146" s="4">
        <f t="shared" si="56"/>
        <v>201.54445082647263</v>
      </c>
      <c r="D146" s="5">
        <v>45.67</v>
      </c>
      <c r="E146" s="4">
        <f t="shared" si="57"/>
        <v>176.97983352192583</v>
      </c>
      <c r="F146" s="5">
        <f t="shared" si="58"/>
        <v>108.83</v>
      </c>
      <c r="G146" s="8">
        <f t="shared" si="59"/>
        <v>190.45135729185625</v>
      </c>
      <c r="H146" s="5">
        <v>76.11</v>
      </c>
      <c r="I146" s="8">
        <f t="shared" si="60"/>
        <v>170.40569586243953</v>
      </c>
      <c r="J146" s="5">
        <f t="shared" si="61"/>
        <v>184.94</v>
      </c>
      <c r="K146" s="4">
        <f t="shared" si="62"/>
        <v>181.65709301503233</v>
      </c>
      <c r="L146" s="5">
        <v>29.59</v>
      </c>
      <c r="M146" s="8">
        <f t="shared" si="63"/>
        <v>115.95372823173504</v>
      </c>
      <c r="N146" s="5">
        <f t="shared" si="64"/>
        <v>214.53</v>
      </c>
      <c r="O146" s="8">
        <f t="shared" si="65"/>
        <v>168.48876113284012</v>
      </c>
      <c r="Q146" s="4"/>
      <c r="R146" s="4"/>
      <c r="S146" s="4"/>
      <c r="V146" s="8">
        <v>168.48876113284012</v>
      </c>
      <c r="W146" s="8">
        <f t="shared" si="66"/>
        <v>0</v>
      </c>
      <c r="X146" s="10">
        <v>1487</v>
      </c>
    </row>
    <row r="147" spans="1:24" ht="12.75">
      <c r="A147" s="10">
        <v>1488</v>
      </c>
      <c r="B147" s="5">
        <v>62.32</v>
      </c>
      <c r="C147" s="4">
        <f t="shared" si="56"/>
        <v>198.8639989788755</v>
      </c>
      <c r="D147" s="5">
        <v>47.58</v>
      </c>
      <c r="E147" s="4">
        <f t="shared" si="57"/>
        <v>184.38144249996125</v>
      </c>
      <c r="F147" s="5">
        <f t="shared" si="58"/>
        <v>109.9</v>
      </c>
      <c r="G147" s="8">
        <f t="shared" si="59"/>
        <v>192.32384605692368</v>
      </c>
      <c r="H147" s="5">
        <v>76.56</v>
      </c>
      <c r="I147" s="8">
        <f t="shared" si="60"/>
        <v>171.41321869962385</v>
      </c>
      <c r="J147" s="5">
        <f t="shared" si="61"/>
        <v>186.46</v>
      </c>
      <c r="K147" s="4">
        <f t="shared" si="62"/>
        <v>183.15011119056413</v>
      </c>
      <c r="L147" s="5">
        <v>39.11</v>
      </c>
      <c r="M147" s="8">
        <f t="shared" si="63"/>
        <v>153.25955765945108</v>
      </c>
      <c r="N147" s="5">
        <f t="shared" si="64"/>
        <v>225.57</v>
      </c>
      <c r="O147" s="8">
        <f t="shared" si="65"/>
        <v>177.15941755807927</v>
      </c>
      <c r="Q147" s="4"/>
      <c r="R147" s="4"/>
      <c r="S147" s="4"/>
      <c r="V147" s="8">
        <v>177.15941755807927</v>
      </c>
      <c r="W147" s="8">
        <f t="shared" si="66"/>
        <v>0</v>
      </c>
      <c r="X147" s="10">
        <v>1488</v>
      </c>
    </row>
    <row r="148" spans="1:24" ht="12.75">
      <c r="A148" s="10">
        <v>1489</v>
      </c>
      <c r="B148" s="5">
        <v>88.16</v>
      </c>
      <c r="C148" s="4">
        <f t="shared" si="56"/>
        <v>281.31980343353115</v>
      </c>
      <c r="D148" s="5">
        <v>49.48</v>
      </c>
      <c r="E148" s="4">
        <f t="shared" si="57"/>
        <v>191.74429959853052</v>
      </c>
      <c r="F148" s="5">
        <f t="shared" si="58"/>
        <v>137.64</v>
      </c>
      <c r="G148" s="8">
        <f t="shared" si="59"/>
        <v>240.86855478867128</v>
      </c>
      <c r="H148" s="5">
        <v>99.96</v>
      </c>
      <c r="I148" s="8">
        <f t="shared" si="60"/>
        <v>223.80440623320794</v>
      </c>
      <c r="J148" s="5">
        <f t="shared" si="61"/>
        <v>237.59999999999997</v>
      </c>
      <c r="K148" s="4">
        <f t="shared" si="62"/>
        <v>233.38231480681125</v>
      </c>
      <c r="L148" s="5">
        <v>38.25</v>
      </c>
      <c r="M148" s="8">
        <f t="shared" si="63"/>
        <v>149.88949323635907</v>
      </c>
      <c r="N148" s="5">
        <f t="shared" si="64"/>
        <v>275.84999999999997</v>
      </c>
      <c r="O148" s="8">
        <f t="shared" si="65"/>
        <v>216.6486027991141</v>
      </c>
      <c r="Q148" s="4"/>
      <c r="R148" s="4"/>
      <c r="S148" s="4"/>
      <c r="V148" s="8">
        <v>216.6486027991141</v>
      </c>
      <c r="W148" s="8">
        <f t="shared" si="66"/>
        <v>0</v>
      </c>
      <c r="X148" s="10">
        <v>1489</v>
      </c>
    </row>
    <row r="149" spans="1:24" ht="12.75">
      <c r="A149" s="10">
        <v>1490</v>
      </c>
      <c r="B149" s="5">
        <v>87.94</v>
      </c>
      <c r="C149" s="4">
        <f t="shared" si="56"/>
        <v>280.6177803305891</v>
      </c>
      <c r="D149" s="5">
        <v>50.43</v>
      </c>
      <c r="E149" s="4">
        <f t="shared" si="57"/>
        <v>195.4257281478152</v>
      </c>
      <c r="F149" s="5">
        <f t="shared" si="58"/>
        <v>138.37</v>
      </c>
      <c r="G149" s="8">
        <f t="shared" si="59"/>
        <v>242.14604712371727</v>
      </c>
      <c r="H149" s="5">
        <v>97.56</v>
      </c>
      <c r="I149" s="8">
        <f t="shared" si="60"/>
        <v>218.4309511015583</v>
      </c>
      <c r="J149" s="5">
        <f t="shared" si="61"/>
        <v>235.93</v>
      </c>
      <c r="K149" s="4">
        <f t="shared" si="62"/>
        <v>231.74195931132573</v>
      </c>
      <c r="L149" s="5">
        <v>71.18</v>
      </c>
      <c r="M149" s="8">
        <f t="shared" si="63"/>
        <v>278.93161120428863</v>
      </c>
      <c r="N149" s="5">
        <f t="shared" si="64"/>
        <v>307.11</v>
      </c>
      <c r="O149" s="8">
        <f t="shared" si="65"/>
        <v>241.19975495970976</v>
      </c>
      <c r="Q149" s="4"/>
      <c r="R149" s="4"/>
      <c r="S149" s="4"/>
      <c r="V149" s="8">
        <v>241.19975495970976</v>
      </c>
      <c r="W149" s="8">
        <f t="shared" si="66"/>
        <v>0</v>
      </c>
      <c r="X149" s="10">
        <v>1490</v>
      </c>
    </row>
    <row r="150" spans="1:24" ht="12.75">
      <c r="A150" s="10">
        <v>1491</v>
      </c>
      <c r="B150" s="5">
        <v>104.71</v>
      </c>
      <c r="C150" s="4">
        <f t="shared" si="56"/>
        <v>334.13108685940387</v>
      </c>
      <c r="D150" s="5">
        <v>50.43</v>
      </c>
      <c r="E150" s="4">
        <f t="shared" si="57"/>
        <v>195.4257281478152</v>
      </c>
      <c r="F150" s="5">
        <f t="shared" si="58"/>
        <v>155.14</v>
      </c>
      <c r="G150" s="8">
        <f t="shared" si="59"/>
        <v>271.4933710397737</v>
      </c>
      <c r="H150" s="5">
        <v>88.44</v>
      </c>
      <c r="I150" s="8">
        <f t="shared" si="60"/>
        <v>198.01182160128963</v>
      </c>
      <c r="J150" s="5">
        <f t="shared" si="61"/>
        <v>243.57999999999998</v>
      </c>
      <c r="K150" s="4">
        <f t="shared" si="62"/>
        <v>239.25616262896926</v>
      </c>
      <c r="L150" s="5">
        <v>42</v>
      </c>
      <c r="M150" s="8">
        <f t="shared" si="63"/>
        <v>164.5845415928649</v>
      </c>
      <c r="N150" s="5">
        <f t="shared" si="64"/>
        <v>285.58</v>
      </c>
      <c r="O150" s="8">
        <f t="shared" si="65"/>
        <v>224.29040415940187</v>
      </c>
      <c r="Q150" s="4"/>
      <c r="R150" s="4"/>
      <c r="S150" s="4"/>
      <c r="V150" s="8">
        <v>224.29040415940187</v>
      </c>
      <c r="W150" s="8">
        <f t="shared" si="66"/>
        <v>0</v>
      </c>
      <c r="X150" s="10">
        <v>1491</v>
      </c>
    </row>
    <row r="151" spans="1:24" ht="12.75">
      <c r="A151" s="10">
        <v>1492</v>
      </c>
      <c r="B151" s="5">
        <v>81.24</v>
      </c>
      <c r="C151" s="4">
        <f t="shared" si="56"/>
        <v>259.23798583189733</v>
      </c>
      <c r="D151" s="5">
        <v>47.58</v>
      </c>
      <c r="E151" s="4">
        <f t="shared" si="57"/>
        <v>184.38144249996125</v>
      </c>
      <c r="F151" s="5">
        <f t="shared" si="58"/>
        <v>128.82</v>
      </c>
      <c r="G151" s="8">
        <f t="shared" si="59"/>
        <v>225.4336473981156</v>
      </c>
      <c r="H151" s="5">
        <v>58.41</v>
      </c>
      <c r="I151" s="8">
        <f t="shared" si="60"/>
        <v>130.77646426652336</v>
      </c>
      <c r="J151" s="5">
        <f t="shared" si="61"/>
        <v>187.23</v>
      </c>
      <c r="K151" s="4">
        <f t="shared" si="62"/>
        <v>183.90644276632696</v>
      </c>
      <c r="L151" s="5">
        <v>41.18</v>
      </c>
      <c r="M151" s="8">
        <f t="shared" si="63"/>
        <v>161.37122435224228</v>
      </c>
      <c r="N151" s="5">
        <f t="shared" si="64"/>
        <v>228.41</v>
      </c>
      <c r="O151" s="8">
        <f t="shared" si="65"/>
        <v>179.3899125080502</v>
      </c>
      <c r="Q151" s="4"/>
      <c r="R151" s="4"/>
      <c r="S151" s="4"/>
      <c r="V151" s="8">
        <v>179.3899125080502</v>
      </c>
      <c r="W151" s="8">
        <f t="shared" si="66"/>
        <v>0</v>
      </c>
      <c r="X151" s="10">
        <v>1492</v>
      </c>
    </row>
    <row r="152" spans="1:24" ht="12.75">
      <c r="A152" s="10">
        <v>1493</v>
      </c>
      <c r="B152" s="5">
        <v>68.65</v>
      </c>
      <c r="C152" s="4">
        <f t="shared" si="56"/>
        <v>219.0631182589827</v>
      </c>
      <c r="D152" s="5">
        <v>40.91</v>
      </c>
      <c r="E152" s="4">
        <f t="shared" si="57"/>
        <v>158.53393889603643</v>
      </c>
      <c r="F152" s="5">
        <f t="shared" si="58"/>
        <v>109.56</v>
      </c>
      <c r="G152" s="8">
        <f t="shared" si="59"/>
        <v>191.72884962690225</v>
      </c>
      <c r="H152" s="5">
        <v>45.81</v>
      </c>
      <c r="I152" s="8">
        <f t="shared" si="60"/>
        <v>102.56582482536271</v>
      </c>
      <c r="J152" s="5">
        <f t="shared" si="61"/>
        <v>155.37</v>
      </c>
      <c r="K152" s="4">
        <f t="shared" si="62"/>
        <v>152.6119960081409</v>
      </c>
      <c r="L152" s="5">
        <v>39.99</v>
      </c>
      <c r="M152" s="8">
        <f t="shared" si="63"/>
        <v>156.7079956737778</v>
      </c>
      <c r="N152" s="5">
        <f t="shared" si="64"/>
        <v>195.36</v>
      </c>
      <c r="O152" s="8">
        <f t="shared" si="65"/>
        <v>153.43292022053626</v>
      </c>
      <c r="Q152" s="4"/>
      <c r="R152" s="4"/>
      <c r="S152" s="4"/>
      <c r="V152" s="8">
        <v>153.43292022053626</v>
      </c>
      <c r="W152" s="8">
        <f t="shared" si="66"/>
        <v>0</v>
      </c>
      <c r="X152" s="10">
        <v>1493</v>
      </c>
    </row>
    <row r="153" spans="1:24" ht="12.75">
      <c r="A153" s="10">
        <v>1494</v>
      </c>
      <c r="B153" s="5">
        <v>39.35</v>
      </c>
      <c r="C153" s="4">
        <f t="shared" si="56"/>
        <v>125.56640500351011</v>
      </c>
      <c r="D153" s="5">
        <v>22.84</v>
      </c>
      <c r="E153" s="4">
        <f t="shared" si="57"/>
        <v>88.50929270069598</v>
      </c>
      <c r="F153" s="5">
        <f t="shared" si="58"/>
        <v>62.19</v>
      </c>
      <c r="G153" s="8">
        <f t="shared" si="59"/>
        <v>108.83184700891795</v>
      </c>
      <c r="H153" s="5">
        <v>43.02</v>
      </c>
      <c r="I153" s="8">
        <f t="shared" si="60"/>
        <v>96.31918323481999</v>
      </c>
      <c r="J153" s="5">
        <f t="shared" si="61"/>
        <v>105.21000000000001</v>
      </c>
      <c r="K153" s="4">
        <f t="shared" si="62"/>
        <v>103.34239621559185</v>
      </c>
      <c r="L153" s="5">
        <v>38.9</v>
      </c>
      <c r="M153" s="8">
        <f t="shared" si="63"/>
        <v>152.43663495148672</v>
      </c>
      <c r="N153" s="5">
        <f t="shared" si="64"/>
        <v>144.11</v>
      </c>
      <c r="O153" s="8">
        <f t="shared" si="65"/>
        <v>113.18191100010996</v>
      </c>
      <c r="Q153" s="4"/>
      <c r="R153" s="4"/>
      <c r="S153" s="4"/>
      <c r="V153" s="8">
        <v>113.18191100010996</v>
      </c>
      <c r="W153" s="8">
        <f t="shared" si="66"/>
        <v>0</v>
      </c>
      <c r="X153" s="10">
        <v>1494</v>
      </c>
    </row>
    <row r="154" spans="1:24" ht="12.75">
      <c r="A154" s="10">
        <v>1495</v>
      </c>
      <c r="B154" s="5">
        <v>30.07</v>
      </c>
      <c r="C154" s="4">
        <f t="shared" si="56"/>
        <v>95.95379411576998</v>
      </c>
      <c r="D154" s="5">
        <v>17.13</v>
      </c>
      <c r="E154" s="4">
        <f t="shared" si="57"/>
        <v>66.381969525522</v>
      </c>
      <c r="F154" s="5">
        <f t="shared" si="58"/>
        <v>47.2</v>
      </c>
      <c r="G154" s="8">
        <f t="shared" si="59"/>
        <v>82.5995044029736</v>
      </c>
      <c r="H154" s="5">
        <v>37.2</v>
      </c>
      <c r="I154" s="8">
        <f t="shared" si="60"/>
        <v>83.28855454056959</v>
      </c>
      <c r="J154" s="5">
        <f t="shared" si="61"/>
        <v>84.4</v>
      </c>
      <c r="K154" s="4">
        <f t="shared" si="62"/>
        <v>82.90179869400201</v>
      </c>
      <c r="L154" s="5">
        <v>38.9</v>
      </c>
      <c r="M154" s="8">
        <f t="shared" si="63"/>
        <v>152.43663495148672</v>
      </c>
      <c r="N154" s="5">
        <f t="shared" si="64"/>
        <v>123.30000000000001</v>
      </c>
      <c r="O154" s="8">
        <f t="shared" si="65"/>
        <v>96.83803779275247</v>
      </c>
      <c r="Q154" s="4"/>
      <c r="R154" s="4"/>
      <c r="S154" s="4"/>
      <c r="V154" s="8">
        <v>96.83803779275247</v>
      </c>
      <c r="W154" s="8">
        <f t="shared" si="66"/>
        <v>0</v>
      </c>
      <c r="X154" s="10">
        <v>1495</v>
      </c>
    </row>
    <row r="155" spans="1:24" ht="12.75">
      <c r="A155" s="10">
        <v>1496</v>
      </c>
      <c r="B155" s="5">
        <v>24.83</v>
      </c>
      <c r="C155" s="4">
        <f t="shared" si="56"/>
        <v>79.23288020933052</v>
      </c>
      <c r="D155" s="5">
        <v>18.08</v>
      </c>
      <c r="E155" s="4">
        <f t="shared" si="57"/>
        <v>70.06339807480663</v>
      </c>
      <c r="F155" s="5">
        <f t="shared" si="58"/>
        <v>42.91</v>
      </c>
      <c r="G155" s="8">
        <f t="shared" si="59"/>
        <v>75.09204944770332</v>
      </c>
      <c r="H155" s="5">
        <v>40.17</v>
      </c>
      <c r="I155" s="8">
        <f t="shared" si="60"/>
        <v>89.93820526598603</v>
      </c>
      <c r="J155" s="5">
        <f t="shared" si="61"/>
        <v>83.08</v>
      </c>
      <c r="K155" s="4">
        <f t="shared" si="62"/>
        <v>81.6052302784086</v>
      </c>
      <c r="L155" s="5">
        <v>41.25</v>
      </c>
      <c r="M155" s="8">
        <f t="shared" si="63"/>
        <v>161.64553192156373</v>
      </c>
      <c r="N155" s="5">
        <f t="shared" si="64"/>
        <v>124.33</v>
      </c>
      <c r="O155" s="8">
        <f t="shared" si="65"/>
        <v>97.6469849048898</v>
      </c>
      <c r="Q155" s="4"/>
      <c r="R155" s="4"/>
      <c r="S155" s="4"/>
      <c r="V155" s="8">
        <v>97.6469849048898</v>
      </c>
      <c r="W155" s="8">
        <f t="shared" si="66"/>
        <v>0</v>
      </c>
      <c r="X155" s="10">
        <v>1496</v>
      </c>
    </row>
    <row r="156" spans="1:24" ht="12.75">
      <c r="A156" s="10">
        <v>1497</v>
      </c>
      <c r="B156" s="5">
        <v>28.93</v>
      </c>
      <c r="C156" s="4">
        <f t="shared" si="56"/>
        <v>92.31603803688812</v>
      </c>
      <c r="D156" s="5">
        <v>14.27</v>
      </c>
      <c r="E156" s="4">
        <f t="shared" si="57"/>
        <v>55.298931998201915</v>
      </c>
      <c r="F156" s="5">
        <f t="shared" si="58"/>
        <v>43.2</v>
      </c>
      <c r="G156" s="8">
        <f t="shared" si="59"/>
        <v>75.59954640272159</v>
      </c>
      <c r="H156" s="5">
        <v>42.6</v>
      </c>
      <c r="I156" s="8">
        <f t="shared" si="60"/>
        <v>95.37882858678131</v>
      </c>
      <c r="J156" s="5">
        <f t="shared" si="61"/>
        <v>85.80000000000001</v>
      </c>
      <c r="K156" s="4">
        <f t="shared" si="62"/>
        <v>84.27694701357076</v>
      </c>
      <c r="L156" s="5">
        <v>38.15</v>
      </c>
      <c r="M156" s="8">
        <f t="shared" si="63"/>
        <v>149.4976252801856</v>
      </c>
      <c r="N156" s="5">
        <f t="shared" si="64"/>
        <v>123.95000000000002</v>
      </c>
      <c r="O156" s="8">
        <f t="shared" si="65"/>
        <v>97.34853839749935</v>
      </c>
      <c r="Q156" s="4"/>
      <c r="R156" s="4"/>
      <c r="S156" s="4"/>
      <c r="V156" s="8">
        <v>97.34853839749935</v>
      </c>
      <c r="W156" s="8">
        <f t="shared" si="66"/>
        <v>0</v>
      </c>
      <c r="X156" s="10">
        <v>1497</v>
      </c>
    </row>
    <row r="157" spans="1:24" ht="12.75">
      <c r="A157" s="10">
        <v>1498</v>
      </c>
      <c r="B157" s="5">
        <v>38.44</v>
      </c>
      <c r="C157" s="4">
        <f t="shared" si="56"/>
        <v>122.66258216861317</v>
      </c>
      <c r="D157" s="5">
        <v>22.84</v>
      </c>
      <c r="E157" s="4">
        <f t="shared" si="57"/>
        <v>88.50929270069598</v>
      </c>
      <c r="F157" s="5">
        <f t="shared" si="58"/>
        <v>61.28</v>
      </c>
      <c r="G157" s="8">
        <f t="shared" si="59"/>
        <v>107.23935656386061</v>
      </c>
      <c r="H157" s="5">
        <v>42.21</v>
      </c>
      <c r="I157" s="8">
        <f t="shared" si="60"/>
        <v>94.50564212788824</v>
      </c>
      <c r="J157" s="5">
        <f t="shared" si="61"/>
        <v>103.49000000000001</v>
      </c>
      <c r="K157" s="4">
        <f t="shared" si="62"/>
        <v>101.65292828012164</v>
      </c>
      <c r="L157" s="5">
        <v>37.77</v>
      </c>
      <c r="M157" s="8">
        <f t="shared" si="63"/>
        <v>148.00852704672636</v>
      </c>
      <c r="N157" s="5">
        <f t="shared" si="64"/>
        <v>141.26000000000002</v>
      </c>
      <c r="O157" s="8">
        <f t="shared" si="65"/>
        <v>110.9435621946814</v>
      </c>
      <c r="Q157" s="4"/>
      <c r="R157" s="4"/>
      <c r="S157" s="4"/>
      <c r="V157" s="8">
        <v>110.9435621946814</v>
      </c>
      <c r="W157" s="8">
        <f t="shared" si="66"/>
        <v>0</v>
      </c>
      <c r="X157" s="10">
        <v>1498</v>
      </c>
    </row>
    <row r="158" spans="1:24" ht="12.75">
      <c r="A158" s="10">
        <v>1499</v>
      </c>
      <c r="B158" s="5">
        <v>41.67</v>
      </c>
      <c r="C158" s="4">
        <f t="shared" si="56"/>
        <v>132.96955772544516</v>
      </c>
      <c r="D158" s="5">
        <v>19.03</v>
      </c>
      <c r="E158" s="4">
        <f t="shared" si="57"/>
        <v>73.74482662409127</v>
      </c>
      <c r="F158" s="5">
        <f t="shared" si="58"/>
        <v>60.7</v>
      </c>
      <c r="G158" s="8">
        <f t="shared" si="59"/>
        <v>106.22436265382409</v>
      </c>
      <c r="H158" s="5">
        <v>41.7</v>
      </c>
      <c r="I158" s="8">
        <f t="shared" si="60"/>
        <v>93.36378291241269</v>
      </c>
      <c r="J158" s="5">
        <f t="shared" si="61"/>
        <v>102.4</v>
      </c>
      <c r="K158" s="4">
        <f t="shared" si="62"/>
        <v>100.58227708845742</v>
      </c>
      <c r="L158" s="5">
        <v>37.77</v>
      </c>
      <c r="M158" s="8">
        <f t="shared" si="63"/>
        <v>148.00852704672636</v>
      </c>
      <c r="N158" s="5">
        <f t="shared" si="64"/>
        <v>140.17000000000002</v>
      </c>
      <c r="O158" s="8">
        <f t="shared" si="65"/>
        <v>110.08749194979816</v>
      </c>
      <c r="Q158" s="4"/>
      <c r="R158" s="4"/>
      <c r="S158" s="4"/>
      <c r="V158" s="8">
        <v>110.08749194979816</v>
      </c>
      <c r="W158" s="8">
        <f t="shared" si="66"/>
        <v>0</v>
      </c>
      <c r="X158" s="10">
        <v>1499</v>
      </c>
    </row>
    <row r="159" spans="1:24" ht="12.75">
      <c r="A159" s="10">
        <v>1500</v>
      </c>
      <c r="B159" s="5">
        <v>28.72</v>
      </c>
      <c r="C159" s="4">
        <f t="shared" si="56"/>
        <v>91.64592507498882</v>
      </c>
      <c r="D159" s="5">
        <v>15.22</v>
      </c>
      <c r="E159" s="4">
        <f t="shared" si="57"/>
        <v>58.980360547486555</v>
      </c>
      <c r="F159" s="5">
        <f t="shared" si="58"/>
        <v>43.94</v>
      </c>
      <c r="G159" s="8">
        <f t="shared" si="59"/>
        <v>76.89453863276819</v>
      </c>
      <c r="H159" s="5">
        <f>(40.78/32.79)*B159</f>
        <v>35.71825556572126</v>
      </c>
      <c r="I159" s="8">
        <f t="shared" si="60"/>
        <v>79.97101819299941</v>
      </c>
      <c r="J159" s="5">
        <f t="shared" si="61"/>
        <v>79.65825556572125</v>
      </c>
      <c r="K159" s="4">
        <f t="shared" si="62"/>
        <v>78.24422591498563</v>
      </c>
      <c r="L159" s="5">
        <f>L169/J169*J159</f>
        <v>33.627972774483105</v>
      </c>
      <c r="M159" s="8">
        <f t="shared" si="63"/>
        <v>131.77724961394387</v>
      </c>
      <c r="N159" s="5">
        <f t="shared" si="64"/>
        <v>113.28622834020436</v>
      </c>
      <c r="O159" s="8">
        <f t="shared" si="65"/>
        <v>88.97336627256362</v>
      </c>
      <c r="V159" s="8">
        <v>88.97336627256362</v>
      </c>
      <c r="W159" s="8">
        <f t="shared" si="66"/>
        <v>0</v>
      </c>
      <c r="X159" s="10">
        <v>1500</v>
      </c>
    </row>
    <row r="160" spans="1:24" ht="12.75">
      <c r="A160" s="10"/>
      <c r="B160" s="5"/>
      <c r="D160" s="5"/>
      <c r="F160" s="5"/>
      <c r="G160" s="4"/>
      <c r="H160" s="5"/>
      <c r="I160" s="4"/>
      <c r="J160" s="5"/>
      <c r="L160" s="5"/>
      <c r="M160" s="4"/>
      <c r="N160" s="5"/>
      <c r="O160" s="4"/>
      <c r="V160" s="4"/>
      <c r="X160" s="10"/>
    </row>
    <row r="163" spans="1:24" ht="12.75">
      <c r="A163" s="10">
        <v>1495</v>
      </c>
      <c r="B163" s="5">
        <v>30.07</v>
      </c>
      <c r="C163" s="4">
        <f>(B163/31.338)*100</f>
        <v>95.95379411576998</v>
      </c>
      <c r="D163" s="5">
        <v>17.13</v>
      </c>
      <c r="E163" s="4">
        <f>(D163/25.8052)*100</f>
        <v>66.381969525522</v>
      </c>
      <c r="F163" s="5">
        <f>B163+D163</f>
        <v>47.2</v>
      </c>
      <c r="G163" s="8">
        <f>(F163/57.1432)*100</f>
        <v>82.5995044029736</v>
      </c>
      <c r="H163" s="5">
        <v>37.2</v>
      </c>
      <c r="I163" s="8">
        <f>(H163/44.664)*100</f>
        <v>83.28855454056959</v>
      </c>
      <c r="J163" s="5">
        <f>B163+D163+H163</f>
        <v>84.4</v>
      </c>
      <c r="K163" s="4">
        <f>(J163/101.8072)*100</f>
        <v>82.90179869400201</v>
      </c>
      <c r="L163" s="5">
        <v>38.9</v>
      </c>
      <c r="M163" s="8">
        <f>(L163/25.5188)*100</f>
        <v>152.43663495148672</v>
      </c>
      <c r="N163" s="5">
        <f>J163+L163</f>
        <v>123.30000000000001</v>
      </c>
      <c r="O163" s="8">
        <f>(N163/127.326)*100</f>
        <v>96.83803779275247</v>
      </c>
      <c r="V163" s="8">
        <f>(U163/127.326)*100</f>
        <v>0</v>
      </c>
      <c r="X163" s="10">
        <v>1495</v>
      </c>
    </row>
    <row r="164" spans="1:24" ht="12.75">
      <c r="A164" s="10">
        <v>1496</v>
      </c>
      <c r="B164" s="5">
        <v>24.83</v>
      </c>
      <c r="C164" s="4">
        <f>(B164/31.338)*100</f>
        <v>79.23288020933052</v>
      </c>
      <c r="D164" s="5">
        <v>18.08</v>
      </c>
      <c r="E164" s="4">
        <f>(D164/25.8052)*100</f>
        <v>70.06339807480663</v>
      </c>
      <c r="F164" s="5">
        <f>B164+D164</f>
        <v>42.91</v>
      </c>
      <c r="G164" s="8">
        <f>(F164/57.1432)*100</f>
        <v>75.09204944770332</v>
      </c>
      <c r="H164" s="5">
        <v>40.17</v>
      </c>
      <c r="I164" s="8">
        <f>(H164/44.664)*100</f>
        <v>89.93820526598603</v>
      </c>
      <c r="J164" s="5">
        <f>B164+D164+H164</f>
        <v>83.08</v>
      </c>
      <c r="K164" s="4">
        <f>(J164/101.8072)*100</f>
        <v>81.6052302784086</v>
      </c>
      <c r="L164" s="5">
        <v>41.25</v>
      </c>
      <c r="M164" s="8">
        <f>(L164/25.5188)*100</f>
        <v>161.64553192156373</v>
      </c>
      <c r="N164" s="5">
        <f>J164+L164</f>
        <v>124.33</v>
      </c>
      <c r="O164" s="8">
        <f>(N164/127.326)*100</f>
        <v>97.6469849048898</v>
      </c>
      <c r="V164" s="8">
        <f>(U164/127.326)*100</f>
        <v>0</v>
      </c>
      <c r="X164" s="10">
        <v>1496</v>
      </c>
    </row>
    <row r="165" spans="1:24" ht="12.75">
      <c r="A165" s="10">
        <v>1497</v>
      </c>
      <c r="B165" s="5">
        <v>28.93</v>
      </c>
      <c r="C165" s="4">
        <f>(B165/31.338)*100</f>
        <v>92.31603803688812</v>
      </c>
      <c r="D165" s="5">
        <v>14.27</v>
      </c>
      <c r="E165" s="4">
        <f>(D165/25.8052)*100</f>
        <v>55.298931998201915</v>
      </c>
      <c r="F165" s="5">
        <f>B165+D165</f>
        <v>43.2</v>
      </c>
      <c r="G165" s="8">
        <f>(F165/57.1432)*100</f>
        <v>75.59954640272159</v>
      </c>
      <c r="H165" s="5">
        <v>42.6</v>
      </c>
      <c r="I165" s="8">
        <f>(H165/44.664)*100</f>
        <v>95.37882858678131</v>
      </c>
      <c r="J165" s="5">
        <f>B165+D165+H165</f>
        <v>85.80000000000001</v>
      </c>
      <c r="K165" s="4">
        <f>(J165/101.8072)*100</f>
        <v>84.27694701357076</v>
      </c>
      <c r="L165" s="5">
        <v>38.15</v>
      </c>
      <c r="M165" s="8">
        <f>(L165/25.5188)*100</f>
        <v>149.4976252801856</v>
      </c>
      <c r="N165" s="5">
        <f>J165+L165</f>
        <v>123.95000000000002</v>
      </c>
      <c r="O165" s="8">
        <f>(N165/127.326)*100</f>
        <v>97.34853839749935</v>
      </c>
      <c r="V165" s="8">
        <f>(U165/127.326)*100</f>
        <v>0</v>
      </c>
      <c r="X165" s="10">
        <v>1497</v>
      </c>
    </row>
    <row r="166" spans="1:24" ht="12.75">
      <c r="A166" s="10">
        <v>1498</v>
      </c>
      <c r="B166" s="5">
        <v>38.44</v>
      </c>
      <c r="C166" s="4">
        <f>(B166/31.338)*100</f>
        <v>122.66258216861317</v>
      </c>
      <c r="D166" s="5">
        <v>22.84</v>
      </c>
      <c r="E166" s="4">
        <f>(D166/25.8052)*100</f>
        <v>88.50929270069598</v>
      </c>
      <c r="F166" s="5">
        <f>B166+D166</f>
        <v>61.28</v>
      </c>
      <c r="G166" s="8">
        <f>(F166/57.1432)*100</f>
        <v>107.23935656386061</v>
      </c>
      <c r="H166" s="5">
        <v>42.21</v>
      </c>
      <c r="I166" s="8">
        <f>(H166/44.664)*100</f>
        <v>94.50564212788824</v>
      </c>
      <c r="J166" s="5">
        <f>B166+D166+H166</f>
        <v>103.49000000000001</v>
      </c>
      <c r="K166" s="4">
        <f>(J166/101.8072)*100</f>
        <v>101.65292828012164</v>
      </c>
      <c r="L166" s="5">
        <v>37.77</v>
      </c>
      <c r="M166" s="8">
        <f>(L166/25.5188)*100</f>
        <v>148.00852704672636</v>
      </c>
      <c r="N166" s="5">
        <f>J166+L166</f>
        <v>141.26000000000002</v>
      </c>
      <c r="O166" s="8">
        <f>(N166/127.326)*100</f>
        <v>110.9435621946814</v>
      </c>
      <c r="V166" s="8">
        <f>(U166/127.326)*100</f>
        <v>0</v>
      </c>
      <c r="X166" s="10">
        <v>1498</v>
      </c>
    </row>
    <row r="167" spans="1:24" ht="12.75">
      <c r="A167" s="10">
        <v>1499</v>
      </c>
      <c r="B167" s="5">
        <v>41.67</v>
      </c>
      <c r="C167" s="4">
        <f>(B167/31.338)*100</f>
        <v>132.96955772544516</v>
      </c>
      <c r="D167" s="5">
        <v>19.03</v>
      </c>
      <c r="E167" s="4">
        <f>(D167/25.8052)*100</f>
        <v>73.74482662409127</v>
      </c>
      <c r="F167" s="5">
        <f>B167+D167</f>
        <v>60.7</v>
      </c>
      <c r="G167" s="8">
        <f>(F167/57.1432)*100</f>
        <v>106.22436265382409</v>
      </c>
      <c r="H167" s="5">
        <v>41.7</v>
      </c>
      <c r="I167" s="8">
        <f>(H167/44.664)*100</f>
        <v>93.36378291241269</v>
      </c>
      <c r="J167" s="5">
        <f>B167+D167+H167</f>
        <v>102.4</v>
      </c>
      <c r="K167" s="4">
        <f>(J167/101.8072)*100</f>
        <v>100.58227708845742</v>
      </c>
      <c r="L167" s="5">
        <v>37.77</v>
      </c>
      <c r="M167" s="8">
        <f>(L167/25.5188)*100</f>
        <v>148.00852704672636</v>
      </c>
      <c r="N167" s="5">
        <f>J167+L167</f>
        <v>140.17000000000002</v>
      </c>
      <c r="O167" s="8">
        <f>(N167/127.326)*100</f>
        <v>110.08749194979816</v>
      </c>
      <c r="V167" s="8">
        <f>(U167/127.326)*100</f>
        <v>0</v>
      </c>
      <c r="X167" s="10">
        <v>1499</v>
      </c>
    </row>
    <row r="169" spans="2:14" ht="12.75">
      <c r="B169">
        <f>SUM(B163:B168)/5</f>
        <v>32.788</v>
      </c>
      <c r="D169">
        <f>SUM(D163:D168)/5</f>
        <v>18.27</v>
      </c>
      <c r="F169">
        <f>SUM(F163:F168)/5</f>
        <v>51.05800000000001</v>
      </c>
      <c r="H169">
        <f>SUM(H163:H168)/5</f>
        <v>40.775999999999996</v>
      </c>
      <c r="J169">
        <f>SUM(J163:J168)/5</f>
        <v>91.83400000000002</v>
      </c>
      <c r="L169">
        <f>SUM(L163:L168)/5</f>
        <v>38.76800000000001</v>
      </c>
      <c r="N169" s="5">
        <f>J169+L169</f>
        <v>130.60200000000003</v>
      </c>
    </row>
    <row r="171" spans="10:12" ht="12.75">
      <c r="J171">
        <f>B169+D169+H169</f>
        <v>91.83399999999999</v>
      </c>
      <c r="L171">
        <f>L169/J169</f>
        <v>0.42215301522312</v>
      </c>
    </row>
    <row r="172" ht="12.75">
      <c r="L172">
        <f>L171*J159</f>
        <v>33.627972774483105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workbookViewId="0" topLeftCell="A1">
      <pane xSplit="1" ySplit="8" topLeftCell="A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"/>
    </sheetView>
  </sheetViews>
  <sheetFormatPr defaultColWidth="9.140625" defaultRowHeight="12.75"/>
  <cols>
    <col min="1" max="1" width="8.140625" style="0" customWidth="1"/>
    <col min="2" max="3" width="12.7109375" style="0" customWidth="1"/>
    <col min="4" max="4" width="9.421875" style="0" customWidth="1"/>
    <col min="5" max="5" width="12.57421875" style="0" customWidth="1"/>
    <col min="6" max="6" width="7.421875" style="0" customWidth="1"/>
    <col min="7" max="7" width="12.57421875" style="0" customWidth="1"/>
    <col min="8" max="8" width="11.140625" style="0" customWidth="1"/>
    <col min="9" max="9" width="12.57421875" style="0" customWidth="1"/>
    <col min="10" max="10" width="8.421875" style="0" customWidth="1"/>
    <col min="11" max="11" width="12.57421875" style="0" customWidth="1"/>
    <col min="12" max="12" width="10.140625" style="0" customWidth="1"/>
    <col min="13" max="13" width="12.57421875" style="0" customWidth="1"/>
    <col min="14" max="14" width="10.140625" style="0" customWidth="1"/>
    <col min="15" max="15" width="12.57421875" style="0" customWidth="1"/>
    <col min="16" max="16" width="8.421875" style="0" customWidth="1"/>
    <col min="17" max="20" width="12.57421875" style="0" customWidth="1"/>
    <col min="21" max="21" width="8.421875" style="0" customWidth="1"/>
    <col min="23" max="23" width="20.57421875" style="0" customWidth="1"/>
    <col min="24" max="24" width="12.140625" style="0" customWidth="1"/>
    <col min="25" max="25" width="17.8515625" style="0" customWidth="1"/>
    <col min="26" max="26" width="11.140625" style="8" customWidth="1"/>
    <col min="27" max="27" width="12.57421875" style="0" customWidth="1"/>
    <col min="28" max="31" width="8.421875" style="0" customWidth="1"/>
    <col min="32" max="32" width="8.421875" style="8" customWidth="1"/>
    <col min="33" max="33" width="8.421875" style="6" customWidth="1"/>
    <col min="34" max="34" width="8.421875" style="8" customWidth="1"/>
    <col min="35" max="35" width="8.421875" style="6" customWidth="1"/>
  </cols>
  <sheetData>
    <row r="1" spans="1:27" ht="12.75">
      <c r="A1" s="10"/>
      <c r="B1" s="2" t="s">
        <v>86</v>
      </c>
      <c r="C1" s="1"/>
      <c r="D1" s="5"/>
      <c r="E1" s="4"/>
      <c r="F1" s="2"/>
      <c r="G1" s="1"/>
      <c r="H1" s="2"/>
      <c r="I1" s="4"/>
      <c r="J1" s="5"/>
      <c r="K1" s="4"/>
      <c r="L1" s="2"/>
      <c r="M1" s="1"/>
      <c r="N1" s="2"/>
      <c r="O1" s="1"/>
      <c r="Q1" s="1"/>
      <c r="R1" s="4"/>
      <c r="S1" s="1"/>
      <c r="T1" s="1"/>
      <c r="AA1" s="1"/>
    </row>
    <row r="2" spans="1:27" ht="12.75">
      <c r="A2" s="10"/>
      <c r="B2" s="2" t="s">
        <v>124</v>
      </c>
      <c r="C2" s="1"/>
      <c r="D2" s="2"/>
      <c r="E2" s="1"/>
      <c r="F2" s="2"/>
      <c r="G2" s="1"/>
      <c r="H2" s="2"/>
      <c r="I2" s="1"/>
      <c r="J2" s="2"/>
      <c r="K2" s="1"/>
      <c r="L2" s="2"/>
      <c r="M2" s="4"/>
      <c r="N2" s="2"/>
      <c r="O2" s="2"/>
      <c r="Q2" s="1"/>
      <c r="R2" s="1"/>
      <c r="S2" s="4"/>
      <c r="T2" s="2"/>
      <c r="AA2" s="2"/>
    </row>
    <row r="3" spans="1:27" ht="12.75">
      <c r="A3" s="10"/>
      <c r="B3" s="5"/>
      <c r="C3" s="1"/>
      <c r="D3" s="2"/>
      <c r="E3" s="1"/>
      <c r="F3" s="2"/>
      <c r="G3" s="1"/>
      <c r="H3" s="2"/>
      <c r="I3" s="1"/>
      <c r="J3" s="2"/>
      <c r="K3" s="1"/>
      <c r="L3" s="2"/>
      <c r="M3" s="1"/>
      <c r="N3" s="2"/>
      <c r="O3" s="2"/>
      <c r="Q3" s="1"/>
      <c r="R3" s="1"/>
      <c r="S3" s="1"/>
      <c r="T3" s="2"/>
      <c r="AA3" s="2"/>
    </row>
    <row r="4" spans="1:30" ht="12.75">
      <c r="A4" s="10" t="s">
        <v>169</v>
      </c>
      <c r="B4" s="2" t="s">
        <v>82</v>
      </c>
      <c r="C4" s="2" t="s">
        <v>82</v>
      </c>
      <c r="D4" s="2" t="s">
        <v>80</v>
      </c>
      <c r="E4" s="2" t="s">
        <v>80</v>
      </c>
      <c r="F4" s="2" t="s">
        <v>149</v>
      </c>
      <c r="G4" s="2" t="s">
        <v>149</v>
      </c>
      <c r="H4" s="2" t="s">
        <v>65</v>
      </c>
      <c r="I4" s="2" t="s">
        <v>65</v>
      </c>
      <c r="J4" s="2" t="s">
        <v>149</v>
      </c>
      <c r="K4" s="2" t="s">
        <v>149</v>
      </c>
      <c r="L4" s="2" t="s">
        <v>148</v>
      </c>
      <c r="M4" s="2" t="s">
        <v>148</v>
      </c>
      <c r="N4" s="2" t="s">
        <v>150</v>
      </c>
      <c r="O4" s="2" t="s">
        <v>42</v>
      </c>
      <c r="Q4" s="2" t="s">
        <v>149</v>
      </c>
      <c r="R4" s="2" t="s">
        <v>65</v>
      </c>
      <c r="S4" s="2" t="s">
        <v>148</v>
      </c>
      <c r="T4" s="2" t="s">
        <v>42</v>
      </c>
      <c r="U4" s="15"/>
      <c r="V4" s="3" t="s">
        <v>170</v>
      </c>
      <c r="W4" s="2" t="s">
        <v>163</v>
      </c>
      <c r="X4" s="5" t="s">
        <v>60</v>
      </c>
      <c r="Y4" s="9" t="s">
        <v>141</v>
      </c>
      <c r="Z4" s="9" t="s">
        <v>141</v>
      </c>
      <c r="AA4" s="2" t="s">
        <v>42</v>
      </c>
      <c r="AC4" t="s">
        <v>79</v>
      </c>
      <c r="AD4" t="s">
        <v>112</v>
      </c>
    </row>
    <row r="5" spans="1:30" ht="12.75">
      <c r="A5" s="10"/>
      <c r="B5" s="2" t="s">
        <v>3</v>
      </c>
      <c r="C5" s="2" t="s">
        <v>3</v>
      </c>
      <c r="D5" s="2" t="s">
        <v>50</v>
      </c>
      <c r="E5" s="2" t="s">
        <v>49</v>
      </c>
      <c r="F5" s="2" t="s">
        <v>91</v>
      </c>
      <c r="G5" s="2" t="s">
        <v>91</v>
      </c>
      <c r="H5" s="2" t="s">
        <v>69</v>
      </c>
      <c r="I5" s="2" t="s">
        <v>69</v>
      </c>
      <c r="J5" s="2" t="s">
        <v>89</v>
      </c>
      <c r="K5" s="2" t="s">
        <v>88</v>
      </c>
      <c r="L5" s="2"/>
      <c r="M5" s="2"/>
      <c r="N5" s="2" t="s">
        <v>155</v>
      </c>
      <c r="O5" s="2" t="s">
        <v>137</v>
      </c>
      <c r="Q5" s="2" t="s">
        <v>91</v>
      </c>
      <c r="R5" s="2" t="s">
        <v>69</v>
      </c>
      <c r="S5" s="2"/>
      <c r="T5" s="2" t="s">
        <v>137</v>
      </c>
      <c r="U5" s="15"/>
      <c r="V5" s="3" t="s">
        <v>40</v>
      </c>
      <c r="W5" s="2" t="s">
        <v>62</v>
      </c>
      <c r="X5" s="5" t="s">
        <v>160</v>
      </c>
      <c r="Y5" s="9" t="s">
        <v>104</v>
      </c>
      <c r="Z5" s="9" t="s">
        <v>105</v>
      </c>
      <c r="AA5" s="2" t="s">
        <v>137</v>
      </c>
      <c r="AC5" t="s">
        <v>91</v>
      </c>
      <c r="AD5" t="s">
        <v>91</v>
      </c>
    </row>
    <row r="6" spans="1:30" ht="12.75">
      <c r="A6" s="10"/>
      <c r="B6" s="5" t="s">
        <v>100</v>
      </c>
      <c r="C6" s="2" t="s">
        <v>28</v>
      </c>
      <c r="D6" s="2" t="s">
        <v>75</v>
      </c>
      <c r="E6" s="2" t="s">
        <v>28</v>
      </c>
      <c r="F6" s="2" t="s">
        <v>101</v>
      </c>
      <c r="G6" s="2" t="s">
        <v>28</v>
      </c>
      <c r="H6" s="5" t="s">
        <v>100</v>
      </c>
      <c r="I6" s="2" t="s">
        <v>28</v>
      </c>
      <c r="J6" s="2" t="s">
        <v>75</v>
      </c>
      <c r="K6" s="2" t="s">
        <v>28</v>
      </c>
      <c r="L6" s="5" t="s">
        <v>100</v>
      </c>
      <c r="M6" s="2" t="s">
        <v>28</v>
      </c>
      <c r="N6" s="5" t="s">
        <v>100</v>
      </c>
      <c r="O6" s="2" t="s">
        <v>28</v>
      </c>
      <c r="Q6" s="2" t="s">
        <v>28</v>
      </c>
      <c r="R6" s="2" t="s">
        <v>28</v>
      </c>
      <c r="S6" s="2" t="s">
        <v>28</v>
      </c>
      <c r="T6" s="2" t="s">
        <v>28</v>
      </c>
      <c r="U6" s="15"/>
      <c r="V6" s="3" t="s">
        <v>127</v>
      </c>
      <c r="W6" s="2" t="s">
        <v>98</v>
      </c>
      <c r="X6" s="5" t="s">
        <v>123</v>
      </c>
      <c r="Y6" s="9" t="s">
        <v>71</v>
      </c>
      <c r="Z6" s="9" t="s">
        <v>27</v>
      </c>
      <c r="AA6" s="2" t="s">
        <v>28</v>
      </c>
      <c r="AC6" t="s">
        <v>97</v>
      </c>
      <c r="AD6" t="s">
        <v>117</v>
      </c>
    </row>
    <row r="7" spans="1:27" ht="12.75">
      <c r="A7" s="13"/>
      <c r="B7" s="14"/>
      <c r="C7" s="14">
        <v>31.338</v>
      </c>
      <c r="D7" s="14"/>
      <c r="E7" s="14">
        <v>25.805199999999996</v>
      </c>
      <c r="F7" s="14"/>
      <c r="G7" s="14">
        <v>57.14320000000001</v>
      </c>
      <c r="H7" s="14"/>
      <c r="I7" s="14">
        <v>44.66400000000001</v>
      </c>
      <c r="J7" s="14"/>
      <c r="K7" s="14">
        <v>101.8072</v>
      </c>
      <c r="L7" s="14"/>
      <c r="M7" s="14">
        <v>25.518800000000002</v>
      </c>
      <c r="N7" s="14"/>
      <c r="O7" s="14">
        <v>127.32600000000001</v>
      </c>
      <c r="Q7" s="14">
        <v>57.14320000000001</v>
      </c>
      <c r="R7" s="14">
        <v>44.66400000000001</v>
      </c>
      <c r="S7" s="14">
        <v>25.518800000000002</v>
      </c>
      <c r="T7" s="14">
        <v>127.32600000000001</v>
      </c>
      <c r="W7" s="2" t="s">
        <v>125</v>
      </c>
      <c r="X7" s="3" t="s">
        <v>4</v>
      </c>
      <c r="Y7" s="9" t="s">
        <v>57</v>
      </c>
      <c r="Z7" s="9">
        <v>100</v>
      </c>
      <c r="AA7" s="14">
        <v>127.32600000000001</v>
      </c>
    </row>
    <row r="8" spans="1:27" ht="12.75">
      <c r="A8" s="10"/>
      <c r="B8" s="5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Q8" s="1"/>
      <c r="R8" s="1"/>
      <c r="S8" s="1"/>
      <c r="T8" s="1"/>
      <c r="U8" s="16"/>
      <c r="AA8" s="1"/>
    </row>
    <row r="9" spans="1:35" ht="12.75">
      <c r="A9" s="10" t="s">
        <v>6</v>
      </c>
      <c r="B9" s="5">
        <v>20.676</v>
      </c>
      <c r="C9" s="4">
        <v>65.97740762014168</v>
      </c>
      <c r="D9" s="5">
        <v>18.27</v>
      </c>
      <c r="E9" s="4">
        <v>70.79968378466356</v>
      </c>
      <c r="F9" s="5">
        <v>38.946</v>
      </c>
      <c r="G9" s="8">
        <v>68.15509106945358</v>
      </c>
      <c r="H9" s="5">
        <v>28.157999999999998</v>
      </c>
      <c r="I9" s="8">
        <v>63.04406233207952</v>
      </c>
      <c r="J9" s="5">
        <v>67.104</v>
      </c>
      <c r="K9" s="4">
        <v>65.91282345452974</v>
      </c>
      <c r="L9" s="5">
        <v>10.12</v>
      </c>
      <c r="M9" s="4">
        <v>39.657037164756964</v>
      </c>
      <c r="N9" s="5">
        <v>77.224</v>
      </c>
      <c r="O9" s="4">
        <v>60.65061338611125</v>
      </c>
      <c r="Q9" s="8">
        <v>68.15509106945358</v>
      </c>
      <c r="R9" s="8">
        <v>63.04406233207952</v>
      </c>
      <c r="S9" s="4">
        <v>39.657037164756964</v>
      </c>
      <c r="T9" s="4">
        <v>60.65061338611125</v>
      </c>
      <c r="V9" s="10" t="s">
        <v>6</v>
      </c>
      <c r="W9" s="4">
        <v>5.2</v>
      </c>
      <c r="X9" s="4">
        <v>47.272727272727266</v>
      </c>
      <c r="Y9" s="8">
        <v>14.140681653372008</v>
      </c>
      <c r="Z9" s="8">
        <f aca="true" t="shared" si="0" ref="Z9:Z33">(X9/T9)*100</f>
        <v>77.94270269252138</v>
      </c>
      <c r="AA9" s="4">
        <v>60.65061338611125</v>
      </c>
      <c r="AB9" s="4"/>
      <c r="AC9" s="4">
        <f aca="true" t="shared" si="1" ref="AC9:AC38">I9/G9*100</f>
        <v>92.50088488303001</v>
      </c>
      <c r="AD9" s="4">
        <f aca="true" t="shared" si="2" ref="AD9:AD38">M9/G9*100</f>
        <v>58.18646346513481</v>
      </c>
      <c r="AE9" s="4"/>
      <c r="AF9" s="8">
        <f aca="true" t="shared" si="3" ref="AF9:AF38">B9+D9+H9+L9</f>
        <v>77.224</v>
      </c>
      <c r="AG9" s="6">
        <f aca="true" t="shared" si="4" ref="AG9:AG38">N9/AF9</f>
        <v>1</v>
      </c>
      <c r="AH9" s="8">
        <f aca="true" t="shared" si="5" ref="AH9:AH38">(N9/127.326)*100</f>
        <v>60.65061338611125</v>
      </c>
      <c r="AI9" s="6">
        <f aca="true" t="shared" si="6" ref="AI9:AI38">O9/AH9</f>
        <v>1</v>
      </c>
    </row>
    <row r="10" spans="1:35" ht="12.75">
      <c r="A10" s="10" t="s">
        <v>7</v>
      </c>
      <c r="B10" s="5">
        <v>31.898000000000003</v>
      </c>
      <c r="C10" s="4">
        <v>101.78696789839812</v>
      </c>
      <c r="D10" s="5">
        <v>26.262</v>
      </c>
      <c r="E10" s="4">
        <v>101.77018585401392</v>
      </c>
      <c r="F10" s="5">
        <v>58.16</v>
      </c>
      <c r="G10" s="8">
        <v>101.77938932366403</v>
      </c>
      <c r="H10" s="5">
        <v>41.604</v>
      </c>
      <c r="I10" s="8">
        <v>93.1488447071467</v>
      </c>
      <c r="J10" s="5">
        <v>99.76400000000001</v>
      </c>
      <c r="K10" s="4">
        <v>97.99306925246938</v>
      </c>
      <c r="L10" s="5">
        <v>11.724</v>
      </c>
      <c r="M10" s="4">
        <v>45.942599181779705</v>
      </c>
      <c r="N10" s="5">
        <v>111.48800000000001</v>
      </c>
      <c r="O10" s="4">
        <v>87.56106372618319</v>
      </c>
      <c r="Q10" s="8">
        <v>101.77938932366403</v>
      </c>
      <c r="R10" s="8">
        <v>93.1488447071467</v>
      </c>
      <c r="S10" s="4">
        <v>45.942599181779705</v>
      </c>
      <c r="T10" s="4">
        <v>87.56106372618319</v>
      </c>
      <c r="V10" s="10" t="s">
        <v>7</v>
      </c>
      <c r="W10" s="4">
        <v>6</v>
      </c>
      <c r="X10" s="4">
        <v>54.54545454545454</v>
      </c>
      <c r="Y10" s="8">
        <v>11.30166475315729</v>
      </c>
      <c r="Z10" s="8">
        <f t="shared" si="0"/>
        <v>62.294189019935274</v>
      </c>
      <c r="AA10" s="4">
        <v>87.56106372618319</v>
      </c>
      <c r="AB10" s="4"/>
      <c r="AC10" s="4">
        <f t="shared" si="1"/>
        <v>91.52034152113869</v>
      </c>
      <c r="AD10" s="4">
        <f t="shared" si="2"/>
        <v>45.1393936307475</v>
      </c>
      <c r="AE10" s="4"/>
      <c r="AF10" s="8">
        <f t="shared" si="3"/>
        <v>111.48800000000001</v>
      </c>
      <c r="AG10" s="6">
        <f t="shared" si="4"/>
        <v>1</v>
      </c>
      <c r="AH10" s="8">
        <f t="shared" si="5"/>
        <v>87.56106372618319</v>
      </c>
      <c r="AI10" s="6">
        <f t="shared" si="6"/>
        <v>1</v>
      </c>
    </row>
    <row r="11" spans="1:35" ht="12.75">
      <c r="A11" s="10" t="s">
        <v>8</v>
      </c>
      <c r="B11" s="5">
        <v>33.878</v>
      </c>
      <c r="C11" s="4">
        <v>108.10517582487715</v>
      </c>
      <c r="D11" s="5">
        <v>27.976</v>
      </c>
      <c r="E11" s="4">
        <v>108.41225799451273</v>
      </c>
      <c r="F11" s="5">
        <v>61.854</v>
      </c>
      <c r="G11" s="8">
        <v>108.24385053689679</v>
      </c>
      <c r="H11" s="5">
        <v>43.878</v>
      </c>
      <c r="I11" s="8">
        <v>98.24019344438474</v>
      </c>
      <c r="J11" s="5">
        <v>105.732</v>
      </c>
      <c r="K11" s="4">
        <v>103.85513008903105</v>
      </c>
      <c r="L11" s="5">
        <v>14.532</v>
      </c>
      <c r="M11" s="4">
        <v>56.94625139113124</v>
      </c>
      <c r="N11" s="5">
        <v>120.26399999999998</v>
      </c>
      <c r="O11" s="4">
        <v>94.45360727581169</v>
      </c>
      <c r="Q11" s="8">
        <v>108.24385053689679</v>
      </c>
      <c r="R11" s="8">
        <v>98.24019344438474</v>
      </c>
      <c r="S11" s="4">
        <v>56.94625139113124</v>
      </c>
      <c r="T11" s="4">
        <v>94.45360727581169</v>
      </c>
      <c r="V11" s="10" t="s">
        <v>8</v>
      </c>
      <c r="W11" s="4">
        <v>6.85</v>
      </c>
      <c r="X11" s="4">
        <v>62.272727272727266</v>
      </c>
      <c r="Y11" s="8">
        <v>11.961185392137299</v>
      </c>
      <c r="Z11" s="8">
        <f t="shared" si="0"/>
        <v>65.92943252118067</v>
      </c>
      <c r="AA11" s="4">
        <v>94.45360727581169</v>
      </c>
      <c r="AB11" s="4"/>
      <c r="AC11" s="4">
        <f t="shared" si="1"/>
        <v>90.75822132814638</v>
      </c>
      <c r="AD11" s="4">
        <f t="shared" si="2"/>
        <v>52.60922547440248</v>
      </c>
      <c r="AE11" s="4"/>
      <c r="AF11" s="8">
        <f t="shared" si="3"/>
        <v>120.264</v>
      </c>
      <c r="AG11" s="6">
        <f t="shared" si="4"/>
        <v>0.9999999999999999</v>
      </c>
      <c r="AH11" s="8">
        <f t="shared" si="5"/>
        <v>94.45360727581169</v>
      </c>
      <c r="AI11" s="6">
        <f t="shared" si="6"/>
        <v>1</v>
      </c>
    </row>
    <row r="12" spans="1:35" ht="12.75">
      <c r="A12" s="10" t="s">
        <v>9</v>
      </c>
      <c r="B12" s="5">
        <v>40.738</v>
      </c>
      <c r="C12" s="4">
        <v>129.995532580254</v>
      </c>
      <c r="D12" s="5">
        <v>31.59</v>
      </c>
      <c r="E12" s="4">
        <v>122.41718723358082</v>
      </c>
      <c r="F12" s="5">
        <v>72.328</v>
      </c>
      <c r="G12" s="8">
        <v>126.57324056055663</v>
      </c>
      <c r="H12" s="5">
        <v>45.486000000000004</v>
      </c>
      <c r="I12" s="8">
        <v>101.84040838259001</v>
      </c>
      <c r="J12" s="5">
        <v>117.814</v>
      </c>
      <c r="K12" s="4">
        <v>115.72266008690937</v>
      </c>
      <c r="L12" s="5">
        <v>19.083999999999996</v>
      </c>
      <c r="M12" s="4">
        <v>74.7840807561484</v>
      </c>
      <c r="N12" s="5">
        <v>136.898</v>
      </c>
      <c r="O12" s="4">
        <v>107.51771044405697</v>
      </c>
      <c r="Q12" s="8">
        <v>126.57324056055663</v>
      </c>
      <c r="R12" s="8">
        <v>101.84040838259001</v>
      </c>
      <c r="S12" s="4">
        <v>74.7840807561484</v>
      </c>
      <c r="T12" s="4">
        <v>107.51771044405697</v>
      </c>
      <c r="V12" s="10" t="s">
        <v>9</v>
      </c>
      <c r="W12" s="4">
        <v>8</v>
      </c>
      <c r="X12" s="4">
        <v>72.72727272727273</v>
      </c>
      <c r="Y12" s="8">
        <v>12.271910473491213</v>
      </c>
      <c r="Z12" s="8">
        <f t="shared" si="0"/>
        <v>67.6421330280408</v>
      </c>
      <c r="AA12" s="4">
        <v>107.51771044405697</v>
      </c>
      <c r="AB12" s="4"/>
      <c r="AC12" s="4">
        <f t="shared" si="1"/>
        <v>80.45966740803033</v>
      </c>
      <c r="AD12" s="4">
        <f t="shared" si="2"/>
        <v>59.083642344109336</v>
      </c>
      <c r="AE12" s="4"/>
      <c r="AF12" s="8">
        <f t="shared" si="3"/>
        <v>136.898</v>
      </c>
      <c r="AG12" s="6">
        <f t="shared" si="4"/>
        <v>1</v>
      </c>
      <c r="AH12" s="8">
        <f t="shared" si="5"/>
        <v>107.51771044405697</v>
      </c>
      <c r="AI12" s="6">
        <f t="shared" si="6"/>
        <v>1</v>
      </c>
    </row>
    <row r="13" spans="1:35" ht="12.75">
      <c r="A13" s="10" t="s">
        <v>10</v>
      </c>
      <c r="B13" s="5">
        <v>37.178000000000004</v>
      </c>
      <c r="C13" s="4">
        <v>118.63552236900887</v>
      </c>
      <c r="D13" s="5">
        <v>32.162</v>
      </c>
      <c r="E13" s="4">
        <v>124.63379473904483</v>
      </c>
      <c r="F13" s="5">
        <v>69.34</v>
      </c>
      <c r="G13" s="8">
        <v>121.34427193436841</v>
      </c>
      <c r="H13" s="5">
        <v>50.184000000000005</v>
      </c>
      <c r="I13" s="8">
        <v>112.35894680279421</v>
      </c>
      <c r="J13" s="5">
        <v>119.524</v>
      </c>
      <c r="K13" s="4">
        <v>117.40230553438265</v>
      </c>
      <c r="L13" s="5">
        <v>27.36</v>
      </c>
      <c r="M13" s="4">
        <v>107.21507280906624</v>
      </c>
      <c r="N13" s="5">
        <v>146.884</v>
      </c>
      <c r="O13" s="4">
        <v>115.36057050406043</v>
      </c>
      <c r="Q13" s="8">
        <v>121.34427193436841</v>
      </c>
      <c r="R13" s="8">
        <v>112.35894680279421</v>
      </c>
      <c r="S13" s="4">
        <v>107.21507280906624</v>
      </c>
      <c r="T13" s="4">
        <v>115.36057050406043</v>
      </c>
      <c r="V13" s="10" t="s">
        <v>10</v>
      </c>
      <c r="W13" s="4">
        <v>8</v>
      </c>
      <c r="X13" s="4">
        <v>72.72727272727273</v>
      </c>
      <c r="Y13" s="8">
        <v>11.437597015331828</v>
      </c>
      <c r="Z13" s="8">
        <f t="shared" si="0"/>
        <v>63.04344058762512</v>
      </c>
      <c r="AA13" s="4">
        <v>115.36057050406043</v>
      </c>
      <c r="AB13" s="4"/>
      <c r="AC13" s="4">
        <f t="shared" si="1"/>
        <v>92.5951798232107</v>
      </c>
      <c r="AD13" s="4">
        <f t="shared" si="2"/>
        <v>88.3561054015436</v>
      </c>
      <c r="AE13" s="4"/>
      <c r="AF13" s="8">
        <f t="shared" si="3"/>
        <v>146.88400000000001</v>
      </c>
      <c r="AG13" s="6">
        <f t="shared" si="4"/>
        <v>0.9999999999999998</v>
      </c>
      <c r="AH13" s="8">
        <f t="shared" si="5"/>
        <v>115.36057050406043</v>
      </c>
      <c r="AI13" s="6">
        <f t="shared" si="6"/>
        <v>1</v>
      </c>
    </row>
    <row r="14" spans="1:35" ht="12.75">
      <c r="A14" s="10" t="s">
        <v>11</v>
      </c>
      <c r="B14" s="5">
        <v>31.086000000000002</v>
      </c>
      <c r="C14" s="4">
        <v>99.19586444572084</v>
      </c>
      <c r="D14" s="5">
        <v>28.926</v>
      </c>
      <c r="E14" s="4">
        <v>112.09368654379736</v>
      </c>
      <c r="F14" s="5">
        <v>60.012</v>
      </c>
      <c r="G14" s="8">
        <v>105.02036987778074</v>
      </c>
      <c r="H14" s="5">
        <v>54.20399999999999</v>
      </c>
      <c r="I14" s="8">
        <v>121.35948414830735</v>
      </c>
      <c r="J14" s="5">
        <v>114.21599999999998</v>
      </c>
      <c r="K14" s="4">
        <v>112.18852890561766</v>
      </c>
      <c r="L14" s="5">
        <v>28.048000000000002</v>
      </c>
      <c r="M14" s="4">
        <v>109.91112434753987</v>
      </c>
      <c r="N14" s="5">
        <v>142.26399999999998</v>
      </c>
      <c r="O14" s="4">
        <v>111.73208928262883</v>
      </c>
      <c r="Q14" s="8">
        <v>105.02036987778074</v>
      </c>
      <c r="R14" s="8">
        <v>121.35948414830735</v>
      </c>
      <c r="S14" s="4">
        <v>109.91112434753987</v>
      </c>
      <c r="T14" s="4">
        <v>111.73208928262883</v>
      </c>
      <c r="V14" s="10" t="s">
        <v>11</v>
      </c>
      <c r="W14" s="4">
        <v>8.8</v>
      </c>
      <c r="X14" s="4">
        <v>80</v>
      </c>
      <c r="Y14" s="8">
        <v>12.989934206826748</v>
      </c>
      <c r="Z14" s="8">
        <f t="shared" si="0"/>
        <v>71.59984254625205</v>
      </c>
      <c r="AA14" s="4">
        <v>111.73208928262883</v>
      </c>
      <c r="AB14" s="4"/>
      <c r="AC14" s="4">
        <f t="shared" si="1"/>
        <v>115.55804296779904</v>
      </c>
      <c r="AD14" s="4">
        <f t="shared" si="2"/>
        <v>104.65695795534793</v>
      </c>
      <c r="AE14" s="4"/>
      <c r="AF14" s="8">
        <f t="shared" si="3"/>
        <v>142.264</v>
      </c>
      <c r="AG14" s="6">
        <f t="shared" si="4"/>
        <v>0.9999999999999998</v>
      </c>
      <c r="AH14" s="8">
        <f t="shared" si="5"/>
        <v>111.73208928262883</v>
      </c>
      <c r="AI14" s="6">
        <f t="shared" si="6"/>
        <v>1</v>
      </c>
    </row>
    <row r="15" spans="1:35" ht="12.75">
      <c r="A15" s="10" t="s">
        <v>12</v>
      </c>
      <c r="B15" s="5">
        <v>34.272</v>
      </c>
      <c r="C15" s="4">
        <v>109.36243538196437</v>
      </c>
      <c r="D15" s="5">
        <v>28.732</v>
      </c>
      <c r="E15" s="4">
        <v>111.34190008215398</v>
      </c>
      <c r="F15" s="5">
        <v>63.004</v>
      </c>
      <c r="G15" s="8">
        <v>110.25633846196922</v>
      </c>
      <c r="H15" s="5">
        <v>60.612</v>
      </c>
      <c r="I15" s="8">
        <v>135.70660934981194</v>
      </c>
      <c r="J15" s="5">
        <v>123.61600000000001</v>
      </c>
      <c r="K15" s="4">
        <v>121.4216676227222</v>
      </c>
      <c r="L15" s="5">
        <v>28.276</v>
      </c>
      <c r="M15" s="4">
        <v>110.8045832876154</v>
      </c>
      <c r="N15" s="5">
        <v>151.892</v>
      </c>
      <c r="O15" s="4">
        <v>119.29378131724863</v>
      </c>
      <c r="Q15" s="8">
        <v>110.25633846196922</v>
      </c>
      <c r="R15" s="8">
        <v>135.70660934981194</v>
      </c>
      <c r="S15" s="4">
        <v>110.8045832876154</v>
      </c>
      <c r="T15" s="4">
        <v>119.29378131724863</v>
      </c>
      <c r="V15" s="10" t="s">
        <v>12</v>
      </c>
      <c r="W15" s="4">
        <v>8.8</v>
      </c>
      <c r="X15" s="4">
        <v>80</v>
      </c>
      <c r="Y15" s="8">
        <v>12.166539383245992</v>
      </c>
      <c r="Z15" s="8">
        <f t="shared" si="0"/>
        <v>67.06133305243199</v>
      </c>
      <c r="AA15" s="4">
        <v>119.29378131724863</v>
      </c>
      <c r="AB15" s="4"/>
      <c r="AC15" s="4">
        <f t="shared" si="1"/>
        <v>123.08281885909108</v>
      </c>
      <c r="AD15" s="4">
        <f t="shared" si="2"/>
        <v>100.49724563076732</v>
      </c>
      <c r="AE15" s="4"/>
      <c r="AF15" s="8">
        <f t="shared" si="3"/>
        <v>151.892</v>
      </c>
      <c r="AG15" s="6">
        <f t="shared" si="4"/>
        <v>1</v>
      </c>
      <c r="AH15" s="8">
        <f t="shared" si="5"/>
        <v>119.29378131724863</v>
      </c>
      <c r="AI15" s="6">
        <f t="shared" si="6"/>
        <v>1</v>
      </c>
    </row>
    <row r="16" spans="1:35" ht="12.75">
      <c r="A16" s="10" t="s">
        <v>13</v>
      </c>
      <c r="B16" s="5">
        <v>40.436</v>
      </c>
      <c r="C16" s="4">
        <v>129.03184632076074</v>
      </c>
      <c r="D16" s="5">
        <v>35.20399999999999</v>
      </c>
      <c r="E16" s="4">
        <v>136.4221164726489</v>
      </c>
      <c r="F16" s="5">
        <v>75.64</v>
      </c>
      <c r="G16" s="8">
        <v>132.3692057847653</v>
      </c>
      <c r="H16" s="5">
        <v>54.76800000000001</v>
      </c>
      <c r="I16" s="8">
        <v>122.62224610424504</v>
      </c>
      <c r="J16" s="5">
        <v>130.408</v>
      </c>
      <c r="K16" s="4">
        <v>128.09310147022998</v>
      </c>
      <c r="L16" s="5">
        <v>28.651999999999997</v>
      </c>
      <c r="M16" s="4">
        <v>112.27800680282772</v>
      </c>
      <c r="N16" s="5">
        <v>159.06</v>
      </c>
      <c r="O16" s="4">
        <v>124.92342490928799</v>
      </c>
      <c r="Q16" s="8">
        <v>132.3692057847653</v>
      </c>
      <c r="R16" s="8">
        <v>122.62224610424504</v>
      </c>
      <c r="S16" s="4">
        <v>112.27800680282772</v>
      </c>
      <c r="T16" s="4">
        <v>124.92342490928799</v>
      </c>
      <c r="V16" s="10" t="s">
        <v>13</v>
      </c>
      <c r="W16" s="4">
        <v>10.86666666</v>
      </c>
      <c r="X16" s="4">
        <v>98.78787872727271</v>
      </c>
      <c r="Y16" s="8">
        <v>14.34678736703131</v>
      </c>
      <c r="Z16" s="8">
        <f t="shared" si="0"/>
        <v>79.07874667942112</v>
      </c>
      <c r="AA16" s="4">
        <v>124.92342490928799</v>
      </c>
      <c r="AB16" s="4"/>
      <c r="AC16" s="4">
        <f t="shared" si="1"/>
        <v>92.63653534616729</v>
      </c>
      <c r="AD16" s="4">
        <f t="shared" si="2"/>
        <v>84.82184820644294</v>
      </c>
      <c r="AE16" s="4"/>
      <c r="AF16" s="8">
        <f t="shared" si="3"/>
        <v>159.05999999999997</v>
      </c>
      <c r="AG16" s="6">
        <f t="shared" si="4"/>
        <v>1.0000000000000002</v>
      </c>
      <c r="AH16" s="8">
        <f t="shared" si="5"/>
        <v>124.92342490928799</v>
      </c>
      <c r="AI16" s="6">
        <f t="shared" si="6"/>
        <v>1</v>
      </c>
    </row>
    <row r="17" spans="1:35" ht="12.75">
      <c r="A17" s="10" t="s">
        <v>14</v>
      </c>
      <c r="B17" s="5">
        <v>23.65</v>
      </c>
      <c r="C17" s="4">
        <v>75.46748356627737</v>
      </c>
      <c r="D17" s="5">
        <v>23.407999999999998</v>
      </c>
      <c r="E17" s="4">
        <v>90.71039945437353</v>
      </c>
      <c r="F17" s="5">
        <v>47.05800000000001</v>
      </c>
      <c r="G17" s="8">
        <v>82.35100589396464</v>
      </c>
      <c r="H17" s="5">
        <v>44.327999999999996</v>
      </c>
      <c r="I17" s="8">
        <v>99.24771628156903</v>
      </c>
      <c r="J17" s="5">
        <v>91.386</v>
      </c>
      <c r="K17" s="4">
        <v>89.76378880865008</v>
      </c>
      <c r="L17" s="5">
        <v>21.348000000000003</v>
      </c>
      <c r="M17" s="4">
        <v>83.65597128391619</v>
      </c>
      <c r="N17" s="5">
        <v>112.73400000000001</v>
      </c>
      <c r="O17" s="4">
        <v>88.53965411620565</v>
      </c>
      <c r="Q17" s="8">
        <v>82.35100589396464</v>
      </c>
      <c r="R17" s="8">
        <v>99.24771628156903</v>
      </c>
      <c r="S17" s="4">
        <v>83.65597128391619</v>
      </c>
      <c r="T17" s="4">
        <v>88.53965411620565</v>
      </c>
      <c r="V17" s="10" t="s">
        <v>14</v>
      </c>
      <c r="W17" s="4">
        <v>9</v>
      </c>
      <c r="X17" s="4">
        <v>81.81818181818183</v>
      </c>
      <c r="Y17" s="8">
        <v>16.765128532652085</v>
      </c>
      <c r="Z17" s="8">
        <f t="shared" si="0"/>
        <v>92.40851755621036</v>
      </c>
      <c r="AA17" s="4">
        <v>88.53965411620565</v>
      </c>
      <c r="AB17" s="4"/>
      <c r="AC17" s="4">
        <f t="shared" si="1"/>
        <v>120.51791621022898</v>
      </c>
      <c r="AD17" s="4">
        <f t="shared" si="2"/>
        <v>101.58463806942666</v>
      </c>
      <c r="AE17" s="4"/>
      <c r="AF17" s="8">
        <f t="shared" si="3"/>
        <v>112.734</v>
      </c>
      <c r="AG17" s="6">
        <f t="shared" si="4"/>
        <v>1.0000000000000002</v>
      </c>
      <c r="AH17" s="8">
        <f t="shared" si="5"/>
        <v>88.53965411620565</v>
      </c>
      <c r="AI17" s="6">
        <f t="shared" si="6"/>
        <v>1</v>
      </c>
    </row>
    <row r="18" spans="1:35" ht="12.75">
      <c r="A18" s="10" t="s">
        <v>15</v>
      </c>
      <c r="B18" s="5">
        <v>26.896000000000004</v>
      </c>
      <c r="C18" s="4">
        <v>85.82551534877784</v>
      </c>
      <c r="D18" s="5">
        <v>25.88</v>
      </c>
      <c r="E18" s="4">
        <v>100.28986405840685</v>
      </c>
      <c r="F18" s="5">
        <v>52.775999999999996</v>
      </c>
      <c r="G18" s="8">
        <v>92.35744585532485</v>
      </c>
      <c r="H18" s="5">
        <v>41.154</v>
      </c>
      <c r="I18" s="8">
        <v>92.14132186996238</v>
      </c>
      <c r="J18" s="5">
        <v>93.93</v>
      </c>
      <c r="K18" s="4">
        <v>92.26262975506646</v>
      </c>
      <c r="L18" s="5">
        <v>20.57</v>
      </c>
      <c r="M18" s="4">
        <v>80.60723858488645</v>
      </c>
      <c r="N18" s="5">
        <v>114.5</v>
      </c>
      <c r="O18" s="4">
        <v>89.92664499002561</v>
      </c>
      <c r="Q18" s="8">
        <v>92.35744585532485</v>
      </c>
      <c r="R18" s="8">
        <v>92.14132186996238</v>
      </c>
      <c r="S18" s="4">
        <v>80.60723858488645</v>
      </c>
      <c r="T18" s="4">
        <v>89.92664499002561</v>
      </c>
      <c r="V18" s="10" t="s">
        <v>15</v>
      </c>
      <c r="W18" s="4">
        <v>9.85</v>
      </c>
      <c r="X18" s="4">
        <v>89.54545454545453</v>
      </c>
      <c r="Y18" s="8">
        <v>18.065502183406114</v>
      </c>
      <c r="Z18" s="8">
        <f t="shared" si="0"/>
        <v>99.57610956728858</v>
      </c>
      <c r="AA18" s="4">
        <v>89.92664499002561</v>
      </c>
      <c r="AB18" s="4"/>
      <c r="AC18" s="4">
        <f t="shared" si="1"/>
        <v>99.76599181218045</v>
      </c>
      <c r="AD18" s="4">
        <f t="shared" si="2"/>
        <v>87.27746619493489</v>
      </c>
      <c r="AE18" s="4"/>
      <c r="AF18" s="8">
        <f t="shared" si="3"/>
        <v>114.5</v>
      </c>
      <c r="AG18" s="6">
        <f t="shared" si="4"/>
        <v>1</v>
      </c>
      <c r="AH18" s="8">
        <f t="shared" si="5"/>
        <v>89.92664499002561</v>
      </c>
      <c r="AI18" s="6">
        <f t="shared" si="6"/>
        <v>1</v>
      </c>
    </row>
    <row r="19" spans="1:35" ht="12.75">
      <c r="A19" s="10" t="s">
        <v>16</v>
      </c>
      <c r="B19" s="5">
        <v>29.913999999999998</v>
      </c>
      <c r="C19" s="4">
        <v>95.45599591550193</v>
      </c>
      <c r="D19" s="5">
        <v>23.406</v>
      </c>
      <c r="E19" s="4">
        <v>90.7026490784803</v>
      </c>
      <c r="F19" s="5">
        <v>53.32</v>
      </c>
      <c r="G19" s="8">
        <v>93.30944014335915</v>
      </c>
      <c r="H19" s="5">
        <v>36.042</v>
      </c>
      <c r="I19" s="8">
        <v>80.69586243954862</v>
      </c>
      <c r="J19" s="5">
        <v>89.36200000000001</v>
      </c>
      <c r="K19" s="4">
        <v>87.77571723807355</v>
      </c>
      <c r="L19" s="5">
        <v>22.131999999999998</v>
      </c>
      <c r="M19" s="4">
        <v>86.72821606031631</v>
      </c>
      <c r="N19" s="5">
        <v>111.49399999999999</v>
      </c>
      <c r="O19" s="4">
        <v>87.56577603945776</v>
      </c>
      <c r="Q19" s="8">
        <v>93.30944014335915</v>
      </c>
      <c r="R19" s="8">
        <v>80.69586243954862</v>
      </c>
      <c r="S19" s="4">
        <v>86.72821606031631</v>
      </c>
      <c r="T19" s="4">
        <v>87.56577603945776</v>
      </c>
      <c r="V19" s="10" t="s">
        <v>16</v>
      </c>
      <c r="W19" s="4">
        <v>10</v>
      </c>
      <c r="X19" s="4">
        <v>90.9090909090909</v>
      </c>
      <c r="Y19" s="8">
        <v>18.835094265162255</v>
      </c>
      <c r="Z19" s="8">
        <f t="shared" si="0"/>
        <v>103.818061143119</v>
      </c>
      <c r="AA19" s="4">
        <v>87.56577603945776</v>
      </c>
      <c r="AB19" s="4"/>
      <c r="AC19" s="4">
        <f t="shared" si="1"/>
        <v>86.4819918708855</v>
      </c>
      <c r="AD19" s="4">
        <f t="shared" si="2"/>
        <v>92.94688289530882</v>
      </c>
      <c r="AE19" s="4"/>
      <c r="AF19" s="8">
        <f t="shared" si="3"/>
        <v>111.494</v>
      </c>
      <c r="AG19" s="6">
        <f t="shared" si="4"/>
        <v>0.9999999999999999</v>
      </c>
      <c r="AH19" s="8">
        <f t="shared" si="5"/>
        <v>87.56577603945776</v>
      </c>
      <c r="AI19" s="6">
        <f t="shared" si="6"/>
        <v>1</v>
      </c>
    </row>
    <row r="20" spans="1:35" ht="12.75">
      <c r="A20" s="10" t="s">
        <v>17</v>
      </c>
      <c r="B20" s="5">
        <v>34.532000000000004</v>
      </c>
      <c r="C20" s="4">
        <v>110.19209904907781</v>
      </c>
      <c r="D20" s="5">
        <v>29.308</v>
      </c>
      <c r="E20" s="4">
        <v>113.57400833940446</v>
      </c>
      <c r="F20" s="5">
        <v>63.84</v>
      </c>
      <c r="G20" s="8">
        <v>111.71932968402191</v>
      </c>
      <c r="H20" s="5">
        <v>40.668</v>
      </c>
      <c r="I20" s="8">
        <v>91.05319720580333</v>
      </c>
      <c r="J20" s="5">
        <v>104.50800000000001</v>
      </c>
      <c r="K20" s="4">
        <v>102.65285755820808</v>
      </c>
      <c r="L20" s="5">
        <v>27.08</v>
      </c>
      <c r="M20" s="4">
        <v>106.1178425317805</v>
      </c>
      <c r="N20" s="5">
        <v>131.588</v>
      </c>
      <c r="O20" s="4">
        <v>103.34731319604793</v>
      </c>
      <c r="Q20" s="8">
        <v>111.71932968402191</v>
      </c>
      <c r="R20" s="8">
        <v>91.05319720580333</v>
      </c>
      <c r="S20" s="4">
        <v>106.1178425317805</v>
      </c>
      <c r="T20" s="4">
        <v>103.34731319604793</v>
      </c>
      <c r="V20" s="10" t="s">
        <v>17</v>
      </c>
      <c r="W20" s="4">
        <v>10</v>
      </c>
      <c r="X20" s="4">
        <v>90.9090909090909</v>
      </c>
      <c r="Y20" s="8">
        <v>15.958902027540505</v>
      </c>
      <c r="Z20" s="8">
        <f t="shared" si="0"/>
        <v>87.96463894193171</v>
      </c>
      <c r="AA20" s="4">
        <v>103.34731319604793</v>
      </c>
      <c r="AB20" s="4"/>
      <c r="AC20" s="4">
        <f t="shared" si="1"/>
        <v>81.50173963926473</v>
      </c>
      <c r="AD20" s="4">
        <f t="shared" si="2"/>
        <v>94.98610744614722</v>
      </c>
      <c r="AE20" s="4"/>
      <c r="AF20" s="8">
        <f t="shared" si="3"/>
        <v>131.58800000000002</v>
      </c>
      <c r="AG20" s="6">
        <f t="shared" si="4"/>
        <v>0.9999999999999998</v>
      </c>
      <c r="AH20" s="8">
        <f t="shared" si="5"/>
        <v>103.34731319604793</v>
      </c>
      <c r="AI20" s="6">
        <f t="shared" si="6"/>
        <v>1</v>
      </c>
    </row>
    <row r="21" spans="1:35" ht="12.75">
      <c r="A21" s="10" t="s">
        <v>18</v>
      </c>
      <c r="B21" s="5">
        <v>27.606000000000005</v>
      </c>
      <c r="C21" s="4">
        <v>88.09113536281832</v>
      </c>
      <c r="D21" s="5">
        <v>26.26</v>
      </c>
      <c r="E21" s="4">
        <v>101.7624354781207</v>
      </c>
      <c r="F21" s="5">
        <v>53.86600000000001</v>
      </c>
      <c r="G21" s="8">
        <v>94.26493441039355</v>
      </c>
      <c r="H21" s="5">
        <v>41.274</v>
      </c>
      <c r="I21" s="8">
        <v>92.40999462654487</v>
      </c>
      <c r="J21" s="5">
        <v>95.14</v>
      </c>
      <c r="K21" s="4">
        <v>93.45115080269373</v>
      </c>
      <c r="L21" s="5">
        <v>26.314</v>
      </c>
      <c r="M21" s="4">
        <v>103.11613398749158</v>
      </c>
      <c r="N21" s="5">
        <v>121.454</v>
      </c>
      <c r="O21" s="4">
        <v>95.38821607527134</v>
      </c>
      <c r="Q21" s="8">
        <v>94.26493441039355</v>
      </c>
      <c r="R21" s="8">
        <v>92.40999462654487</v>
      </c>
      <c r="S21" s="4">
        <v>103.11613398749158</v>
      </c>
      <c r="T21" s="4">
        <v>95.38821607527134</v>
      </c>
      <c r="V21" s="10" t="s">
        <v>18</v>
      </c>
      <c r="W21" s="4">
        <v>10</v>
      </c>
      <c r="X21" s="4">
        <v>90.9090909090909</v>
      </c>
      <c r="Y21" s="8">
        <v>17.290496813608446</v>
      </c>
      <c r="Z21" s="8">
        <f t="shared" si="0"/>
        <v>95.30432022898306</v>
      </c>
      <c r="AA21" s="4">
        <v>95.38821607527134</v>
      </c>
      <c r="AB21" s="4"/>
      <c r="AC21" s="4">
        <f t="shared" si="1"/>
        <v>98.03220593590721</v>
      </c>
      <c r="AD21" s="4">
        <f t="shared" si="2"/>
        <v>109.38970533683636</v>
      </c>
      <c r="AE21" s="4"/>
      <c r="AF21" s="8">
        <f t="shared" si="3"/>
        <v>121.45400000000001</v>
      </c>
      <c r="AG21" s="6">
        <f t="shared" si="4"/>
        <v>0.9999999999999999</v>
      </c>
      <c r="AH21" s="8">
        <f t="shared" si="5"/>
        <v>95.38821607527134</v>
      </c>
      <c r="AI21" s="6">
        <f t="shared" si="6"/>
        <v>1</v>
      </c>
    </row>
    <row r="22" spans="1:35" ht="12.75">
      <c r="A22" s="10" t="s">
        <v>19</v>
      </c>
      <c r="B22" s="5">
        <v>34.57</v>
      </c>
      <c r="C22" s="4">
        <v>110.31335758504054</v>
      </c>
      <c r="D22" s="5">
        <v>28.734</v>
      </c>
      <c r="E22" s="4">
        <v>111.34965045804724</v>
      </c>
      <c r="F22" s="5">
        <v>63.303999999999995</v>
      </c>
      <c r="G22" s="8">
        <v>110.78133531198813</v>
      </c>
      <c r="H22" s="5">
        <v>46.752</v>
      </c>
      <c r="I22" s="8">
        <v>104.67490596453518</v>
      </c>
      <c r="J22" s="5">
        <v>110.056</v>
      </c>
      <c r="K22" s="4">
        <v>108.10237389889909</v>
      </c>
      <c r="L22" s="5">
        <v>26.447999999999997</v>
      </c>
      <c r="M22" s="4">
        <v>103.64123704876404</v>
      </c>
      <c r="N22" s="5">
        <v>136.50400000000002</v>
      </c>
      <c r="O22" s="4">
        <v>107.20826853902582</v>
      </c>
      <c r="Q22" s="8">
        <v>110.78133531198813</v>
      </c>
      <c r="R22" s="8">
        <v>104.67490596453518</v>
      </c>
      <c r="S22" s="4">
        <v>103.64123704876404</v>
      </c>
      <c r="T22" s="4">
        <v>107.20826853902582</v>
      </c>
      <c r="V22" s="10" t="s">
        <v>19</v>
      </c>
      <c r="W22" s="4">
        <v>10.2</v>
      </c>
      <c r="X22" s="4">
        <v>92.72727272727272</v>
      </c>
      <c r="Y22" s="8">
        <v>15.691847857938226</v>
      </c>
      <c r="Z22" s="8">
        <f t="shared" si="0"/>
        <v>86.49265023202781</v>
      </c>
      <c r="AA22" s="4">
        <v>107.20826853902582</v>
      </c>
      <c r="AB22" s="4"/>
      <c r="AC22" s="4">
        <f t="shared" si="1"/>
        <v>94.48785363504086</v>
      </c>
      <c r="AD22" s="4">
        <f t="shared" si="2"/>
        <v>93.55478227165635</v>
      </c>
      <c r="AE22" s="4"/>
      <c r="AF22" s="8">
        <f t="shared" si="3"/>
        <v>136.50400000000002</v>
      </c>
      <c r="AG22" s="6">
        <f t="shared" si="4"/>
        <v>1</v>
      </c>
      <c r="AH22" s="8">
        <f t="shared" si="5"/>
        <v>107.20826853902582</v>
      </c>
      <c r="AI22" s="6">
        <f t="shared" si="6"/>
        <v>1</v>
      </c>
    </row>
    <row r="23" spans="1:35" ht="12.75">
      <c r="A23" s="10" t="s">
        <v>20</v>
      </c>
      <c r="B23" s="5">
        <v>33.138</v>
      </c>
      <c r="C23" s="4">
        <v>105.74382538770821</v>
      </c>
      <c r="D23" s="5">
        <v>29.875999999999998</v>
      </c>
      <c r="E23" s="4">
        <v>115.77511509308201</v>
      </c>
      <c r="F23" s="5">
        <v>63.013999999999996</v>
      </c>
      <c r="G23" s="8">
        <v>110.27383835696985</v>
      </c>
      <c r="H23" s="5">
        <v>51.096</v>
      </c>
      <c r="I23" s="8">
        <v>114.40085975282106</v>
      </c>
      <c r="J23" s="5">
        <v>114.11</v>
      </c>
      <c r="K23" s="4">
        <v>112.08441053285031</v>
      </c>
      <c r="L23" s="5">
        <v>27.046000000000003</v>
      </c>
      <c r="M23" s="4">
        <v>105.98460742668152</v>
      </c>
      <c r="N23" s="5">
        <v>141.156</v>
      </c>
      <c r="O23" s="4">
        <v>110.86188209792186</v>
      </c>
      <c r="Q23" s="8">
        <v>110.27383835696985</v>
      </c>
      <c r="R23" s="8">
        <v>114.40085975282106</v>
      </c>
      <c r="S23" s="4">
        <v>105.98460742668152</v>
      </c>
      <c r="T23" s="4">
        <v>110.86188209792186</v>
      </c>
      <c r="V23" s="10" t="s">
        <v>20</v>
      </c>
      <c r="W23" s="4">
        <v>10.2</v>
      </c>
      <c r="X23" s="4">
        <v>92.72727272727272</v>
      </c>
      <c r="Y23" s="8">
        <v>15.174700331548072</v>
      </c>
      <c r="Z23" s="8">
        <f t="shared" si="0"/>
        <v>83.64215993137186</v>
      </c>
      <c r="AA23" s="4">
        <v>110.86188209792186</v>
      </c>
      <c r="AB23" s="4"/>
      <c r="AC23" s="4">
        <f t="shared" si="1"/>
        <v>103.74252085294387</v>
      </c>
      <c r="AD23" s="4">
        <f t="shared" si="2"/>
        <v>96.1103821230893</v>
      </c>
      <c r="AE23" s="4"/>
      <c r="AF23" s="8">
        <f t="shared" si="3"/>
        <v>141.15599999999998</v>
      </c>
      <c r="AG23" s="6">
        <f t="shared" si="4"/>
        <v>1.0000000000000002</v>
      </c>
      <c r="AH23" s="8">
        <f t="shared" si="5"/>
        <v>110.86188209792186</v>
      </c>
      <c r="AI23" s="6">
        <f t="shared" si="6"/>
        <v>1</v>
      </c>
    </row>
    <row r="24" spans="1:35" ht="12.75">
      <c r="A24" s="10" t="s">
        <v>21</v>
      </c>
      <c r="B24" s="5">
        <v>38.042</v>
      </c>
      <c r="C24" s="4">
        <v>121.39255855510882</v>
      </c>
      <c r="D24" s="5">
        <v>34.251999999999995</v>
      </c>
      <c r="E24" s="4">
        <v>132.73293754747104</v>
      </c>
      <c r="F24" s="5">
        <v>72.294</v>
      </c>
      <c r="G24" s="8">
        <v>126.5137409175545</v>
      </c>
      <c r="H24" s="5">
        <v>51.15</v>
      </c>
      <c r="I24" s="8">
        <v>114.52176249328319</v>
      </c>
      <c r="J24" s="5">
        <v>123.444</v>
      </c>
      <c r="K24" s="4">
        <v>121.25272082917516</v>
      </c>
      <c r="L24" s="5">
        <v>28.375999999999998</v>
      </c>
      <c r="M24" s="4">
        <v>111.1964512437889</v>
      </c>
      <c r="N24" s="5">
        <v>151.82</v>
      </c>
      <c r="O24" s="4">
        <v>119.23723355795359</v>
      </c>
      <c r="Q24" s="8">
        <v>126.5137409175545</v>
      </c>
      <c r="R24" s="8">
        <v>114.52176249328319</v>
      </c>
      <c r="S24" s="4">
        <v>111.1964512437889</v>
      </c>
      <c r="T24" s="4">
        <v>119.23723355795359</v>
      </c>
      <c r="V24" s="10" t="s">
        <v>21</v>
      </c>
      <c r="W24" s="4">
        <v>10.2</v>
      </c>
      <c r="X24" s="4">
        <v>92.72727272727272</v>
      </c>
      <c r="Y24" s="8">
        <v>14.108813068106969</v>
      </c>
      <c r="Z24" s="8">
        <f t="shared" si="0"/>
        <v>77.76704470605142</v>
      </c>
      <c r="AA24" s="4">
        <v>119.23723355795359</v>
      </c>
      <c r="AB24" s="4"/>
      <c r="AC24" s="4">
        <f t="shared" si="1"/>
        <v>90.52120478194843</v>
      </c>
      <c r="AD24" s="4">
        <f t="shared" si="2"/>
        <v>87.89278574589976</v>
      </c>
      <c r="AE24" s="4"/>
      <c r="AF24" s="8">
        <f t="shared" si="3"/>
        <v>151.82</v>
      </c>
      <c r="AG24" s="6">
        <f t="shared" si="4"/>
        <v>1</v>
      </c>
      <c r="AH24" s="8">
        <f t="shared" si="5"/>
        <v>119.23723355795359</v>
      </c>
      <c r="AI24" s="6">
        <f t="shared" si="6"/>
        <v>1</v>
      </c>
    </row>
    <row r="25" spans="1:35" ht="12.75">
      <c r="A25" s="10" t="s">
        <v>22</v>
      </c>
      <c r="B25" s="5">
        <v>42.314</v>
      </c>
      <c r="C25" s="4">
        <v>135.02457080860296</v>
      </c>
      <c r="D25" s="5">
        <v>35.20399999999999</v>
      </c>
      <c r="E25" s="4">
        <v>136.4221164726489</v>
      </c>
      <c r="F25" s="5">
        <v>77.518</v>
      </c>
      <c r="G25" s="8">
        <v>135.6556860658836</v>
      </c>
      <c r="H25" s="5">
        <v>51.432</v>
      </c>
      <c r="I25" s="8">
        <v>115.15314347125201</v>
      </c>
      <c r="J25" s="5">
        <v>128.95</v>
      </c>
      <c r="K25" s="4">
        <v>126.66098272027911</v>
      </c>
      <c r="L25" s="5">
        <v>29.663999999999998</v>
      </c>
      <c r="M25" s="4">
        <v>116.24371051930342</v>
      </c>
      <c r="N25" s="5">
        <v>158.61399999999998</v>
      </c>
      <c r="O25" s="4">
        <v>124.57314295587703</v>
      </c>
      <c r="Q25" s="8">
        <v>135.6556860658836</v>
      </c>
      <c r="R25" s="8">
        <v>115.15314347125201</v>
      </c>
      <c r="S25" s="4">
        <v>116.24371051930342</v>
      </c>
      <c r="T25" s="4">
        <v>124.57314295587703</v>
      </c>
      <c r="V25" s="10" t="s">
        <v>22</v>
      </c>
      <c r="W25" s="4">
        <v>10.8</v>
      </c>
      <c r="X25" s="4">
        <v>98.18181818181817</v>
      </c>
      <c r="Y25" s="8">
        <v>14.298863908608322</v>
      </c>
      <c r="Z25" s="8">
        <f t="shared" si="0"/>
        <v>78.81459506612394</v>
      </c>
      <c r="AA25" s="4">
        <v>124.57314295587703</v>
      </c>
      <c r="AB25" s="4"/>
      <c r="AC25" s="4">
        <f t="shared" si="1"/>
        <v>84.88633747009014</v>
      </c>
      <c r="AD25" s="4">
        <f t="shared" si="2"/>
        <v>85.69026031304547</v>
      </c>
      <c r="AE25" s="4"/>
      <c r="AF25" s="8">
        <f t="shared" si="3"/>
        <v>158.61399999999998</v>
      </c>
      <c r="AG25" s="6">
        <f t="shared" si="4"/>
        <v>1</v>
      </c>
      <c r="AH25" s="8">
        <f t="shared" si="5"/>
        <v>124.57314295587703</v>
      </c>
      <c r="AI25" s="6">
        <f t="shared" si="6"/>
        <v>1</v>
      </c>
    </row>
    <row r="26" spans="1:35" ht="12.75">
      <c r="A26" s="10" t="s">
        <v>23</v>
      </c>
      <c r="B26" s="5">
        <v>56.81</v>
      </c>
      <c r="C26" s="4">
        <v>181.28151126427977</v>
      </c>
      <c r="D26" s="5">
        <v>44.912</v>
      </c>
      <c r="E26" s="4">
        <v>174.04244105839132</v>
      </c>
      <c r="F26" s="5">
        <v>101.722</v>
      </c>
      <c r="G26" s="8">
        <v>178.01243192540844</v>
      </c>
      <c r="H26" s="5">
        <v>48.75599999999999</v>
      </c>
      <c r="I26" s="8">
        <v>109.16174099946264</v>
      </c>
      <c r="J26" s="5">
        <v>150.47799999999998</v>
      </c>
      <c r="K26" s="4">
        <v>147.80683488004775</v>
      </c>
      <c r="L26" s="5">
        <v>29.978</v>
      </c>
      <c r="M26" s="4">
        <v>117.47417590168818</v>
      </c>
      <c r="N26" s="5">
        <v>180.456</v>
      </c>
      <c r="O26" s="4">
        <v>141.7275340464634</v>
      </c>
      <c r="Q26" s="8">
        <v>178.01243192540844</v>
      </c>
      <c r="R26" s="8">
        <v>109.16174099946264</v>
      </c>
      <c r="S26" s="4">
        <v>117.47417590168818</v>
      </c>
      <c r="T26" s="4">
        <v>141.7275340464634</v>
      </c>
      <c r="V26" s="10" t="s">
        <v>23</v>
      </c>
      <c r="W26" s="4">
        <v>10.8</v>
      </c>
      <c r="X26" s="4">
        <v>98.18181818181817</v>
      </c>
      <c r="Y26" s="8">
        <v>12.56816065966219</v>
      </c>
      <c r="Z26" s="8">
        <f t="shared" si="0"/>
        <v>69.27504866459515</v>
      </c>
      <c r="AA26" s="4">
        <v>141.7275340464634</v>
      </c>
      <c r="AB26" s="4"/>
      <c r="AC26" s="4">
        <f t="shared" si="1"/>
        <v>61.32253788050268</v>
      </c>
      <c r="AD26" s="4">
        <f t="shared" si="2"/>
        <v>65.99211899476366</v>
      </c>
      <c r="AE26" s="4"/>
      <c r="AF26" s="8">
        <f t="shared" si="3"/>
        <v>180.45600000000002</v>
      </c>
      <c r="AG26" s="6">
        <f t="shared" si="4"/>
        <v>0.9999999999999999</v>
      </c>
      <c r="AH26" s="8">
        <f t="shared" si="5"/>
        <v>141.7275340464634</v>
      </c>
      <c r="AI26" s="6">
        <f t="shared" si="6"/>
        <v>1</v>
      </c>
    </row>
    <row r="27" spans="1:35" ht="12.75">
      <c r="A27" s="10" t="s">
        <v>24</v>
      </c>
      <c r="B27" s="5">
        <v>37.16799999999999</v>
      </c>
      <c r="C27" s="4">
        <v>118.60361222796602</v>
      </c>
      <c r="D27" s="5">
        <v>28.163999999999998</v>
      </c>
      <c r="E27" s="4">
        <v>109.14079332847642</v>
      </c>
      <c r="F27" s="5">
        <v>65.33200000000001</v>
      </c>
      <c r="G27" s="8">
        <v>114.33031401811591</v>
      </c>
      <c r="H27" s="5">
        <v>50.501999999999995</v>
      </c>
      <c r="I27" s="8">
        <v>113.07092960773777</v>
      </c>
      <c r="J27" s="5">
        <v>115.83399999999999</v>
      </c>
      <c r="K27" s="4">
        <v>113.77780746351927</v>
      </c>
      <c r="L27" s="5">
        <v>29.43</v>
      </c>
      <c r="M27" s="4">
        <v>115.32673950185746</v>
      </c>
      <c r="N27" s="5">
        <v>145.264</v>
      </c>
      <c r="O27" s="4">
        <v>114.0882459199221</v>
      </c>
      <c r="Q27" s="8">
        <v>114.33031401811591</v>
      </c>
      <c r="R27" s="8">
        <v>113.07092960773777</v>
      </c>
      <c r="S27" s="4">
        <v>115.32673950185746</v>
      </c>
      <c r="T27" s="4">
        <v>114.0882459199221</v>
      </c>
      <c r="V27" s="10" t="s">
        <v>24</v>
      </c>
      <c r="W27" s="4">
        <v>11</v>
      </c>
      <c r="X27" s="4">
        <v>100</v>
      </c>
      <c r="Y27" s="8">
        <v>15.90208172706245</v>
      </c>
      <c r="Z27" s="8">
        <f t="shared" si="0"/>
        <v>87.65144839740059</v>
      </c>
      <c r="AA27" s="4">
        <v>114.0882459199221</v>
      </c>
      <c r="AB27" s="4"/>
      <c r="AC27" s="4">
        <f t="shared" si="1"/>
        <v>98.89846851100347</v>
      </c>
      <c r="AD27" s="4">
        <f t="shared" si="2"/>
        <v>100.87153218487938</v>
      </c>
      <c r="AE27" s="4"/>
      <c r="AF27" s="8">
        <f t="shared" si="3"/>
        <v>145.26399999999998</v>
      </c>
      <c r="AG27" s="6">
        <f t="shared" si="4"/>
        <v>1.0000000000000002</v>
      </c>
      <c r="AH27" s="8">
        <f t="shared" si="5"/>
        <v>114.0882459199221</v>
      </c>
      <c r="AI27" s="6">
        <f t="shared" si="6"/>
        <v>1</v>
      </c>
    </row>
    <row r="28" spans="1:35" ht="12.75">
      <c r="A28" s="10" t="s">
        <v>25</v>
      </c>
      <c r="B28" s="5">
        <v>32.356</v>
      </c>
      <c r="C28" s="4">
        <v>103.24845235815943</v>
      </c>
      <c r="D28" s="5">
        <v>28.926</v>
      </c>
      <c r="E28" s="4">
        <v>112.09368654379736</v>
      </c>
      <c r="F28" s="5">
        <v>61.282000000000004</v>
      </c>
      <c r="G28" s="8">
        <v>107.24285654286075</v>
      </c>
      <c r="H28" s="5">
        <v>49.152</v>
      </c>
      <c r="I28" s="8">
        <v>110.04836109618485</v>
      </c>
      <c r="J28" s="5">
        <v>110.434</v>
      </c>
      <c r="K28" s="4">
        <v>108.47366394518265</v>
      </c>
      <c r="L28" s="5">
        <v>29.056</v>
      </c>
      <c r="M28" s="4">
        <v>113.86115334576863</v>
      </c>
      <c r="N28" s="5">
        <v>139.49</v>
      </c>
      <c r="O28" s="4">
        <v>109.55342977867836</v>
      </c>
      <c r="Q28" s="8">
        <v>107.24285654286075</v>
      </c>
      <c r="R28" s="8">
        <v>110.04836109618485</v>
      </c>
      <c r="S28" s="4">
        <v>113.86115334576863</v>
      </c>
      <c r="T28" s="4">
        <v>109.55342977867836</v>
      </c>
      <c r="V28" s="10" t="s">
        <v>25</v>
      </c>
      <c r="W28" s="4">
        <v>11</v>
      </c>
      <c r="X28" s="4">
        <v>100</v>
      </c>
      <c r="Y28" s="8">
        <v>16.56032690515449</v>
      </c>
      <c r="Z28" s="8">
        <f t="shared" si="0"/>
        <v>91.27966162448921</v>
      </c>
      <c r="AA28" s="4">
        <v>109.55342977867836</v>
      </c>
      <c r="AB28" s="4"/>
      <c r="AC28" s="4">
        <f t="shared" si="1"/>
        <v>102.61602930373535</v>
      </c>
      <c r="AD28" s="4">
        <f t="shared" si="2"/>
        <v>106.17131715459556</v>
      </c>
      <c r="AE28" s="4"/>
      <c r="AF28" s="8">
        <f t="shared" si="3"/>
        <v>139.49</v>
      </c>
      <c r="AG28" s="6">
        <f t="shared" si="4"/>
        <v>1</v>
      </c>
      <c r="AH28" s="8">
        <f t="shared" si="5"/>
        <v>109.55342977867836</v>
      </c>
      <c r="AI28" s="6">
        <f t="shared" si="6"/>
        <v>1</v>
      </c>
    </row>
    <row r="29" spans="1:35" ht="12.75">
      <c r="A29" s="10" t="s">
        <v>26</v>
      </c>
      <c r="B29" s="5">
        <v>28.122000000000003</v>
      </c>
      <c r="C29" s="4">
        <v>89.73769864062801</v>
      </c>
      <c r="D29" s="5">
        <v>26.07</v>
      </c>
      <c r="E29" s="4">
        <v>101.02614976826378</v>
      </c>
      <c r="F29" s="5">
        <v>54.19199999999999</v>
      </c>
      <c r="G29" s="8">
        <v>94.83543098741406</v>
      </c>
      <c r="H29" s="5">
        <v>45.858000000000004</v>
      </c>
      <c r="I29" s="8">
        <v>102.67329392799572</v>
      </c>
      <c r="J29" s="5">
        <v>100.05</v>
      </c>
      <c r="K29" s="4">
        <v>98.27399240918128</v>
      </c>
      <c r="L29" s="5">
        <v>27.875999999999998</v>
      </c>
      <c r="M29" s="4">
        <v>109.23711146292146</v>
      </c>
      <c r="N29" s="5">
        <v>127.926</v>
      </c>
      <c r="O29" s="4">
        <v>100.47123132745865</v>
      </c>
      <c r="Q29" s="8">
        <v>94.83543098741406</v>
      </c>
      <c r="R29" s="8">
        <v>102.67329392799572</v>
      </c>
      <c r="S29" s="4">
        <v>109.23711146292146</v>
      </c>
      <c r="T29" s="4">
        <v>100.47123132745865</v>
      </c>
      <c r="V29" s="10" t="s">
        <v>26</v>
      </c>
      <c r="W29" s="4">
        <v>11</v>
      </c>
      <c r="X29" s="4">
        <v>100</v>
      </c>
      <c r="Y29" s="8">
        <v>18.057314384878758</v>
      </c>
      <c r="Z29" s="8">
        <f t="shared" si="0"/>
        <v>99.530978847146</v>
      </c>
      <c r="AA29" s="4">
        <v>100.47123132745865</v>
      </c>
      <c r="AB29" s="4"/>
      <c r="AC29" s="4">
        <f t="shared" si="1"/>
        <v>108.26469902543265</v>
      </c>
      <c r="AD29" s="4">
        <f t="shared" si="2"/>
        <v>115.18597039688542</v>
      </c>
      <c r="AE29" s="4"/>
      <c r="AF29" s="8">
        <f t="shared" si="3"/>
        <v>127.92600000000002</v>
      </c>
      <c r="AG29" s="6">
        <f t="shared" si="4"/>
        <v>0.9999999999999999</v>
      </c>
      <c r="AH29" s="8">
        <f t="shared" si="5"/>
        <v>100.47123132745865</v>
      </c>
      <c r="AI29" s="6">
        <f t="shared" si="6"/>
        <v>1</v>
      </c>
    </row>
    <row r="30" spans="1:35" ht="12.75">
      <c r="A30" s="10" t="s">
        <v>29</v>
      </c>
      <c r="B30" s="5">
        <v>43.52</v>
      </c>
      <c r="C30" s="4">
        <v>138.87293381836744</v>
      </c>
      <c r="D30" s="5">
        <v>31.782</v>
      </c>
      <c r="E30" s="4">
        <v>123.16122331933099</v>
      </c>
      <c r="F30" s="5">
        <v>75.30199999999999</v>
      </c>
      <c r="G30" s="8">
        <v>131.77770933374399</v>
      </c>
      <c r="H30" s="5">
        <v>47.922000000000004</v>
      </c>
      <c r="I30" s="8">
        <v>107.2944653412144</v>
      </c>
      <c r="J30" s="5">
        <v>123.22400000000002</v>
      </c>
      <c r="K30" s="4">
        <v>121.03662609324293</v>
      </c>
      <c r="L30" s="5">
        <v>26.613999999999997</v>
      </c>
      <c r="M30" s="4">
        <v>104.29173785601202</v>
      </c>
      <c r="N30" s="5">
        <v>149.838</v>
      </c>
      <c r="O30" s="4">
        <v>117.68059940624853</v>
      </c>
      <c r="Q30" s="8">
        <v>131.77770933374399</v>
      </c>
      <c r="R30" s="8">
        <v>107.2944653412144</v>
      </c>
      <c r="S30" s="4">
        <v>104.29173785601202</v>
      </c>
      <c r="T30" s="4">
        <v>117.68059940624853</v>
      </c>
      <c r="V30" s="10" t="s">
        <v>29</v>
      </c>
      <c r="W30" s="4">
        <v>11</v>
      </c>
      <c r="X30" s="4">
        <v>100</v>
      </c>
      <c r="Y30" s="8">
        <v>15.41664998198054</v>
      </c>
      <c r="Z30" s="8">
        <f t="shared" si="0"/>
        <v>84.9757738357426</v>
      </c>
      <c r="AA30" s="4">
        <v>117.68059940624853</v>
      </c>
      <c r="AB30" s="4"/>
      <c r="AC30" s="4">
        <f t="shared" si="1"/>
        <v>81.42080013659775</v>
      </c>
      <c r="AD30" s="4">
        <f t="shared" si="2"/>
        <v>79.1421693268926</v>
      </c>
      <c r="AE30" s="4"/>
      <c r="AF30" s="8">
        <f t="shared" si="3"/>
        <v>149.83800000000002</v>
      </c>
      <c r="AG30" s="6">
        <f t="shared" si="4"/>
        <v>0.9999999999999998</v>
      </c>
      <c r="AH30" s="8">
        <f t="shared" si="5"/>
        <v>117.68059940624853</v>
      </c>
      <c r="AI30" s="6">
        <f t="shared" si="6"/>
        <v>1</v>
      </c>
    </row>
    <row r="31" spans="1:35" ht="12.75">
      <c r="A31" s="10" t="s">
        <v>30</v>
      </c>
      <c r="B31" s="5">
        <v>26.284</v>
      </c>
      <c r="C31" s="4">
        <v>83.87261471695705</v>
      </c>
      <c r="D31" s="5">
        <v>22.074</v>
      </c>
      <c r="E31" s="4">
        <v>85.54089873358859</v>
      </c>
      <c r="F31" s="5">
        <v>48.35799999999999</v>
      </c>
      <c r="G31" s="8">
        <v>84.62599224404653</v>
      </c>
      <c r="H31" s="5">
        <v>40.524</v>
      </c>
      <c r="I31" s="8">
        <v>90.73078989790434</v>
      </c>
      <c r="J31" s="5">
        <v>88.88199999999999</v>
      </c>
      <c r="K31" s="4">
        <v>87.30423781422138</v>
      </c>
      <c r="L31" s="5">
        <v>25.048</v>
      </c>
      <c r="M31" s="4">
        <v>98.15508566233521</v>
      </c>
      <c r="N31" s="5">
        <v>113.93</v>
      </c>
      <c r="O31" s="4">
        <v>89.47897522893989</v>
      </c>
      <c r="Q31" s="8">
        <v>84.62599224404653</v>
      </c>
      <c r="R31" s="8">
        <v>90.73078989790434</v>
      </c>
      <c r="S31" s="4">
        <v>98.15508566233521</v>
      </c>
      <c r="T31" s="4">
        <v>89.47897522893989</v>
      </c>
      <c r="V31" s="10" t="s">
        <v>30</v>
      </c>
      <c r="W31" s="4">
        <v>11</v>
      </c>
      <c r="X31" s="4">
        <v>100</v>
      </c>
      <c r="Y31" s="8">
        <v>20.275607829368912</v>
      </c>
      <c r="Z31" s="8">
        <f t="shared" si="0"/>
        <v>111.75809707715263</v>
      </c>
      <c r="AA31" s="4">
        <v>89.47897522893989</v>
      </c>
      <c r="AB31" s="4"/>
      <c r="AC31" s="4">
        <f t="shared" si="1"/>
        <v>107.21385651379147</v>
      </c>
      <c r="AD31" s="4">
        <f t="shared" si="2"/>
        <v>115.98692441829593</v>
      </c>
      <c r="AE31" s="4"/>
      <c r="AF31" s="8">
        <f t="shared" si="3"/>
        <v>113.93</v>
      </c>
      <c r="AG31" s="6">
        <f t="shared" si="4"/>
        <v>1</v>
      </c>
      <c r="AH31" s="8">
        <f t="shared" si="5"/>
        <v>89.47897522893989</v>
      </c>
      <c r="AI31" s="6">
        <f t="shared" si="6"/>
        <v>1</v>
      </c>
    </row>
    <row r="32" spans="1:35" ht="12.75">
      <c r="A32" s="10" t="s">
        <v>31</v>
      </c>
      <c r="B32" s="5">
        <v>27.762</v>
      </c>
      <c r="C32" s="4">
        <v>88.58893356308634</v>
      </c>
      <c r="D32" s="5">
        <v>24.55</v>
      </c>
      <c r="E32" s="4">
        <v>95.13586408940834</v>
      </c>
      <c r="F32" s="5">
        <v>52.312</v>
      </c>
      <c r="G32" s="8">
        <v>91.54545072729563</v>
      </c>
      <c r="H32" s="5">
        <v>45.198</v>
      </c>
      <c r="I32" s="8">
        <v>101.19559376679203</v>
      </c>
      <c r="J32" s="5">
        <v>97.51</v>
      </c>
      <c r="K32" s="4">
        <v>95.7790804579637</v>
      </c>
      <c r="L32" s="5">
        <v>24.086000000000002</v>
      </c>
      <c r="M32" s="4">
        <v>94.38531592394628</v>
      </c>
      <c r="N32" s="5">
        <v>121.596</v>
      </c>
      <c r="O32" s="4">
        <v>95.49974082276991</v>
      </c>
      <c r="Q32" s="8">
        <v>91.54545072729563</v>
      </c>
      <c r="R32" s="8">
        <v>101.19559376679203</v>
      </c>
      <c r="S32" s="4">
        <v>94.38531592394628</v>
      </c>
      <c r="T32" s="4">
        <v>95.49974082276991</v>
      </c>
      <c r="V32" s="10" t="s">
        <v>31</v>
      </c>
      <c r="W32" s="4">
        <v>11</v>
      </c>
      <c r="X32" s="4">
        <v>100</v>
      </c>
      <c r="Y32" s="8">
        <v>18.997335438665743</v>
      </c>
      <c r="Z32" s="8">
        <f t="shared" si="0"/>
        <v>104.71232606335734</v>
      </c>
      <c r="AA32" s="4">
        <v>95.49974082276991</v>
      </c>
      <c r="AB32" s="4"/>
      <c r="AC32" s="4">
        <f t="shared" si="1"/>
        <v>110.5413682087198</v>
      </c>
      <c r="AD32" s="4">
        <f t="shared" si="2"/>
        <v>103.10213688838599</v>
      </c>
      <c r="AE32" s="4"/>
      <c r="AF32" s="8">
        <f t="shared" si="3"/>
        <v>121.59599999999999</v>
      </c>
      <c r="AG32" s="6">
        <f t="shared" si="4"/>
        <v>1.0000000000000002</v>
      </c>
      <c r="AH32" s="8">
        <f t="shared" si="5"/>
        <v>95.49974082276991</v>
      </c>
      <c r="AI32" s="6">
        <f t="shared" si="6"/>
        <v>1</v>
      </c>
    </row>
    <row r="33" spans="1:35" ht="12.75">
      <c r="A33" s="10" t="s">
        <v>32</v>
      </c>
      <c r="B33" s="5">
        <v>31.002</v>
      </c>
      <c r="C33" s="4">
        <v>98.92781926096113</v>
      </c>
      <c r="D33" s="5">
        <v>24.55</v>
      </c>
      <c r="E33" s="4">
        <v>95.13586408940833</v>
      </c>
      <c r="F33" s="5">
        <v>55.552</v>
      </c>
      <c r="G33" s="8">
        <v>97.21541670749976</v>
      </c>
      <c r="H33" s="5">
        <v>43.818</v>
      </c>
      <c r="I33" s="8">
        <v>98.10585706609349</v>
      </c>
      <c r="J33" s="5">
        <v>99.37</v>
      </c>
      <c r="K33" s="4">
        <v>97.60606322539076</v>
      </c>
      <c r="L33" s="5">
        <v>23.97</v>
      </c>
      <c r="M33" s="4">
        <v>93.93074909478503</v>
      </c>
      <c r="N33" s="5">
        <v>123.34</v>
      </c>
      <c r="O33" s="4">
        <v>96.86945321458303</v>
      </c>
      <c r="Q33" s="8">
        <v>97.21541670749976</v>
      </c>
      <c r="R33" s="8">
        <v>98.10585706609349</v>
      </c>
      <c r="S33" s="4">
        <v>93.93074909478503</v>
      </c>
      <c r="T33" s="4">
        <v>96.86945321458303</v>
      </c>
      <c r="V33" s="10" t="s">
        <v>32</v>
      </c>
      <c r="W33" s="4">
        <v>11</v>
      </c>
      <c r="X33" s="4">
        <v>100</v>
      </c>
      <c r="Y33" s="8">
        <v>18.728717366628835</v>
      </c>
      <c r="Z33" s="8">
        <f t="shared" si="0"/>
        <v>103.23171720447544</v>
      </c>
      <c r="AA33" s="4">
        <v>96.86945321458303</v>
      </c>
      <c r="AB33" s="4"/>
      <c r="AC33" s="4">
        <f t="shared" si="1"/>
        <v>100.91594562750565</v>
      </c>
      <c r="AD33" s="4">
        <f t="shared" si="2"/>
        <v>96.62124823000288</v>
      </c>
      <c r="AE33" s="4"/>
      <c r="AF33" s="8">
        <f t="shared" si="3"/>
        <v>123.34</v>
      </c>
      <c r="AG33" s="6">
        <f t="shared" si="4"/>
        <v>1</v>
      </c>
      <c r="AH33" s="8">
        <f t="shared" si="5"/>
        <v>96.86945321458305</v>
      </c>
      <c r="AI33" s="6">
        <f t="shared" si="6"/>
        <v>0.9999999999999999</v>
      </c>
    </row>
    <row r="34" spans="1:35" ht="12.75">
      <c r="A34" s="10" t="s">
        <v>33</v>
      </c>
      <c r="B34" s="5">
        <v>39.10600000000001</v>
      </c>
      <c r="C34" s="4">
        <v>124.78779756206524</v>
      </c>
      <c r="D34" s="5">
        <v>30.83</v>
      </c>
      <c r="E34" s="4">
        <v>119.47204439415313</v>
      </c>
      <c r="F34" s="5">
        <v>69.936</v>
      </c>
      <c r="G34" s="8">
        <v>122.38726567640595</v>
      </c>
      <c r="H34" s="5">
        <v>52.86</v>
      </c>
      <c r="I34" s="8">
        <v>118.35034927458355</v>
      </c>
      <c r="J34" s="5">
        <v>122.796</v>
      </c>
      <c r="K34" s="4">
        <v>120.61622360697477</v>
      </c>
      <c r="L34" s="5">
        <v>23.68</v>
      </c>
      <c r="M34" s="4">
        <v>92.79433202188191</v>
      </c>
      <c r="N34" s="5">
        <v>146.476</v>
      </c>
      <c r="O34" s="4">
        <v>115.04013320138857</v>
      </c>
      <c r="Q34" s="8">
        <v>122.38726567640595</v>
      </c>
      <c r="R34" s="8">
        <v>118.35034927458355</v>
      </c>
      <c r="S34" s="4">
        <v>92.79433202188191</v>
      </c>
      <c r="T34" s="4">
        <v>115.04013320138857</v>
      </c>
      <c r="V34" s="10" t="s">
        <v>33</v>
      </c>
      <c r="AA34" s="4">
        <v>115.04013320138857</v>
      </c>
      <c r="AB34" s="4"/>
      <c r="AC34" s="4">
        <f t="shared" si="1"/>
        <v>96.70152251583423</v>
      </c>
      <c r="AD34" s="4">
        <f t="shared" si="2"/>
        <v>75.82025099509269</v>
      </c>
      <c r="AE34" s="4"/>
      <c r="AF34" s="8">
        <f t="shared" si="3"/>
        <v>146.476</v>
      </c>
      <c r="AG34" s="6">
        <f t="shared" si="4"/>
        <v>1</v>
      </c>
      <c r="AH34" s="8">
        <f t="shared" si="5"/>
        <v>115.04013320138857</v>
      </c>
      <c r="AI34" s="6">
        <f t="shared" si="6"/>
        <v>1</v>
      </c>
    </row>
    <row r="35" spans="1:35" ht="12.75">
      <c r="A35" s="10" t="s">
        <v>34</v>
      </c>
      <c r="B35" s="5">
        <v>64.704</v>
      </c>
      <c r="C35" s="4">
        <v>206.47137660348454</v>
      </c>
      <c r="D35" s="5">
        <v>50.05</v>
      </c>
      <c r="E35" s="4">
        <v>193.9531567281013</v>
      </c>
      <c r="F35" s="5">
        <v>114.75399999999999</v>
      </c>
      <c r="G35" s="8">
        <v>200.81829509022944</v>
      </c>
      <c r="H35" s="5">
        <v>58.926</v>
      </c>
      <c r="I35" s="8">
        <v>131.93175711982806</v>
      </c>
      <c r="J35" s="5">
        <v>173.68</v>
      </c>
      <c r="K35" s="4">
        <v>170.5969715305008</v>
      </c>
      <c r="L35" s="5">
        <v>27.182</v>
      </c>
      <c r="M35" s="4">
        <v>106.51754784707745</v>
      </c>
      <c r="N35" s="5">
        <v>200.86200000000002</v>
      </c>
      <c r="O35" s="4">
        <v>157.7541114933321</v>
      </c>
      <c r="Q35" s="8">
        <v>200.81829509022944</v>
      </c>
      <c r="R35" s="8">
        <v>131.93175711982806</v>
      </c>
      <c r="S35" s="4">
        <v>106.51754784707745</v>
      </c>
      <c r="T35" s="4">
        <v>157.7541114933321</v>
      </c>
      <c r="V35" s="10" t="s">
        <v>34</v>
      </c>
      <c r="AA35" s="4">
        <v>157.7541114933321</v>
      </c>
      <c r="AB35" s="4"/>
      <c r="AC35" s="4">
        <f t="shared" si="1"/>
        <v>65.69708056755982</v>
      </c>
      <c r="AD35" s="4">
        <f t="shared" si="2"/>
        <v>53.04175488553877</v>
      </c>
      <c r="AE35" s="4"/>
      <c r="AF35" s="8">
        <f t="shared" si="3"/>
        <v>200.862</v>
      </c>
      <c r="AG35" s="6">
        <f t="shared" si="4"/>
        <v>1.0000000000000002</v>
      </c>
      <c r="AH35" s="8">
        <f t="shared" si="5"/>
        <v>157.7541114933321</v>
      </c>
      <c r="AI35" s="6">
        <f t="shared" si="6"/>
        <v>1</v>
      </c>
    </row>
    <row r="36" spans="1:35" ht="12.75">
      <c r="A36" s="10" t="s">
        <v>35</v>
      </c>
      <c r="B36" s="5">
        <v>69.676</v>
      </c>
      <c r="C36" s="4">
        <v>222.3370987299764</v>
      </c>
      <c r="D36" s="5">
        <v>46.814</v>
      </c>
      <c r="E36" s="4">
        <v>181.41304853285385</v>
      </c>
      <c r="F36" s="5">
        <v>116.49</v>
      </c>
      <c r="G36" s="8">
        <v>203.85627686233883</v>
      </c>
      <c r="H36" s="5">
        <v>83.574</v>
      </c>
      <c r="I36" s="8">
        <v>187.11714132186995</v>
      </c>
      <c r="J36" s="5">
        <v>200.064</v>
      </c>
      <c r="K36" s="4">
        <v>196.51262386157364</v>
      </c>
      <c r="L36" s="5">
        <v>41.954</v>
      </c>
      <c r="M36" s="4">
        <v>164.40428233302507</v>
      </c>
      <c r="N36" s="5">
        <v>242.01799999999994</v>
      </c>
      <c r="O36" s="4">
        <v>190.07743901481234</v>
      </c>
      <c r="Q36" s="8">
        <v>203.85627686233883</v>
      </c>
      <c r="R36" s="8">
        <v>187.11714132186995</v>
      </c>
      <c r="S36" s="4">
        <v>164.40428233302507</v>
      </c>
      <c r="T36" s="4">
        <v>190.07743901481234</v>
      </c>
      <c r="V36" s="10" t="s">
        <v>35</v>
      </c>
      <c r="AA36" s="4">
        <v>190.07743901481234</v>
      </c>
      <c r="AB36" s="4"/>
      <c r="AC36" s="4">
        <f t="shared" si="1"/>
        <v>91.78875637379929</v>
      </c>
      <c r="AD36" s="4">
        <f t="shared" si="2"/>
        <v>80.6471524269252</v>
      </c>
      <c r="AE36" s="4"/>
      <c r="AF36" s="8">
        <f t="shared" si="3"/>
        <v>242.01800000000003</v>
      </c>
      <c r="AG36" s="6">
        <f t="shared" si="4"/>
        <v>0.9999999999999997</v>
      </c>
      <c r="AH36" s="8">
        <f t="shared" si="5"/>
        <v>190.07743901481234</v>
      </c>
      <c r="AI36" s="6">
        <f t="shared" si="6"/>
        <v>1</v>
      </c>
    </row>
    <row r="37" spans="1:35" ht="12.75">
      <c r="A37" s="10" t="s">
        <v>36</v>
      </c>
      <c r="B37" s="5">
        <v>64.804</v>
      </c>
      <c r="C37" s="4">
        <v>206.79047801391283</v>
      </c>
      <c r="D37" s="5">
        <v>35.778</v>
      </c>
      <c r="E37" s="4">
        <v>138.64647435400616</v>
      </c>
      <c r="F37" s="5">
        <v>100.582</v>
      </c>
      <c r="G37" s="8">
        <v>176.0174438953366</v>
      </c>
      <c r="H37" s="5">
        <v>54.576</v>
      </c>
      <c r="I37" s="8">
        <v>122.19236969371306</v>
      </c>
      <c r="J37" s="5">
        <v>155.158</v>
      </c>
      <c r="K37" s="4">
        <v>152.40375926260617</v>
      </c>
      <c r="L37" s="5">
        <v>40.194</v>
      </c>
      <c r="M37" s="4">
        <v>157.5074063043717</v>
      </c>
      <c r="N37" s="5">
        <v>195.352</v>
      </c>
      <c r="O37" s="4">
        <v>153.42663713617014</v>
      </c>
      <c r="Q37" s="8">
        <v>176.0174438953366</v>
      </c>
      <c r="R37" s="8">
        <v>122.19236969371306</v>
      </c>
      <c r="S37" s="4">
        <v>157.5074063043717</v>
      </c>
      <c r="T37" s="4">
        <v>153.42663713617014</v>
      </c>
      <c r="V37" s="10" t="s">
        <v>36</v>
      </c>
      <c r="AA37" s="4">
        <v>153.42663713617014</v>
      </c>
      <c r="AB37" s="4"/>
      <c r="AC37" s="4">
        <f t="shared" si="1"/>
        <v>69.42060229346986</v>
      </c>
      <c r="AD37" s="4">
        <f t="shared" si="2"/>
        <v>89.48397546213013</v>
      </c>
      <c r="AE37" s="4"/>
      <c r="AF37" s="8">
        <f t="shared" si="3"/>
        <v>195.35199999999998</v>
      </c>
      <c r="AG37" s="6">
        <f t="shared" si="4"/>
        <v>1.0000000000000002</v>
      </c>
      <c r="AH37" s="8">
        <f t="shared" si="5"/>
        <v>153.42663713617014</v>
      </c>
      <c r="AI37" s="6">
        <f t="shared" si="6"/>
        <v>1</v>
      </c>
    </row>
    <row r="38" spans="1:35" ht="12.75">
      <c r="A38" s="10" t="s">
        <v>37</v>
      </c>
      <c r="B38" s="5">
        <v>32.518</v>
      </c>
      <c r="C38" s="4">
        <v>103.76539664305315</v>
      </c>
      <c r="D38" s="5">
        <v>17.887999999999998</v>
      </c>
      <c r="E38" s="4">
        <v>69.31936198905646</v>
      </c>
      <c r="F38" s="5">
        <v>50.40599999999999</v>
      </c>
      <c r="G38" s="8">
        <v>88.20997074017555</v>
      </c>
      <c r="H38" s="5">
        <v>40.47965111314425</v>
      </c>
      <c r="I38" s="8">
        <v>90.63149541721353</v>
      </c>
      <c r="J38" s="5">
        <v>90.88565111314423</v>
      </c>
      <c r="K38" s="4">
        <v>89.27232171510879</v>
      </c>
      <c r="L38" s="5">
        <v>37.71359455489663</v>
      </c>
      <c r="M38" s="4">
        <v>147.7874921818292</v>
      </c>
      <c r="N38" s="5">
        <v>128.59924566804088</v>
      </c>
      <c r="O38" s="4">
        <v>100.99998874388648</v>
      </c>
      <c r="Q38" s="8">
        <v>88.20997074017555</v>
      </c>
      <c r="R38" s="8">
        <v>90.63149541721353</v>
      </c>
      <c r="S38" s="4">
        <v>147.7874921818292</v>
      </c>
      <c r="T38" s="4">
        <v>100.99998874388648</v>
      </c>
      <c r="V38" s="10" t="s">
        <v>37</v>
      </c>
      <c r="AA38" s="4">
        <v>100.99998874388648</v>
      </c>
      <c r="AB38" s="4"/>
      <c r="AC38" s="4">
        <f t="shared" si="1"/>
        <v>102.74518249662574</v>
      </c>
      <c r="AD38" s="4">
        <f t="shared" si="2"/>
        <v>167.54057499592713</v>
      </c>
      <c r="AE38" s="4"/>
      <c r="AF38" s="8">
        <f t="shared" si="3"/>
        <v>128.59924566804088</v>
      </c>
      <c r="AG38" s="6">
        <f t="shared" si="4"/>
        <v>1</v>
      </c>
      <c r="AH38" s="8">
        <f t="shared" si="5"/>
        <v>100.99998874388648</v>
      </c>
      <c r="AI38" s="6">
        <f t="shared" si="6"/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G1">
      <selection activeCell="A1" sqref="A1"/>
    </sheetView>
  </sheetViews>
  <sheetFormatPr defaultColWidth="9.140625" defaultRowHeight="12.75"/>
  <cols>
    <col min="1" max="1" width="10.28125" style="0" customWidth="1"/>
    <col min="2" max="2" width="17.57421875" style="0" customWidth="1"/>
    <col min="3" max="4" width="13.7109375" style="0" customWidth="1"/>
    <col min="5" max="5" width="13.7109375" style="8" customWidth="1"/>
    <col min="6" max="6" width="11.8515625" style="8" customWidth="1"/>
    <col min="7" max="7" width="18.57421875" style="8" customWidth="1"/>
    <col min="8" max="8" width="12.57421875" style="8" customWidth="1"/>
    <col min="9" max="9" width="12.57421875" style="0" customWidth="1"/>
    <col min="10" max="10" width="13.00390625" style="0" customWidth="1"/>
  </cols>
  <sheetData>
    <row r="1" spans="1:6" ht="12.75">
      <c r="A1" s="10" t="s">
        <v>147</v>
      </c>
      <c r="B1" s="2" t="s">
        <v>139</v>
      </c>
      <c r="C1" s="5"/>
      <c r="D1" s="4"/>
      <c r="E1" s="12"/>
      <c r="F1" s="12"/>
    </row>
    <row r="2" spans="1:6" ht="12.75">
      <c r="A2" s="10"/>
      <c r="B2" s="2" t="s">
        <v>167</v>
      </c>
      <c r="C2" s="5"/>
      <c r="D2" s="4"/>
      <c r="E2" s="12"/>
      <c r="F2" s="12"/>
    </row>
    <row r="3" spans="1:6" ht="12.75">
      <c r="A3" s="10"/>
      <c r="B3" s="2" t="s">
        <v>103</v>
      </c>
      <c r="C3" s="5"/>
      <c r="D3" s="4"/>
      <c r="E3" s="12"/>
      <c r="F3" s="12"/>
    </row>
    <row r="4" spans="1:6" ht="12.75">
      <c r="A4" s="10"/>
      <c r="B4" s="2"/>
      <c r="C4" s="5"/>
      <c r="D4" s="4"/>
      <c r="E4" s="12"/>
      <c r="F4" s="12"/>
    </row>
    <row r="5" spans="1:6" ht="12.75">
      <c r="A5" s="10"/>
      <c r="B5" s="2" t="s">
        <v>124</v>
      </c>
      <c r="C5" s="2"/>
      <c r="D5" s="1"/>
      <c r="F5" s="12"/>
    </row>
    <row r="6" spans="1:6" ht="12.75">
      <c r="A6" s="10"/>
      <c r="B6" s="1"/>
      <c r="C6" s="1"/>
      <c r="D6" s="1"/>
      <c r="E6" s="11"/>
      <c r="F6" s="12"/>
    </row>
    <row r="7" spans="1:10" ht="12.75">
      <c r="A7" s="10" t="s">
        <v>169</v>
      </c>
      <c r="B7" s="15" t="s">
        <v>92</v>
      </c>
      <c r="C7" s="15" t="s">
        <v>64</v>
      </c>
      <c r="D7" s="15" t="s">
        <v>148</v>
      </c>
      <c r="E7" s="11" t="s">
        <v>42</v>
      </c>
      <c r="F7" s="11" t="s">
        <v>151</v>
      </c>
      <c r="G7" s="11" t="s">
        <v>162</v>
      </c>
      <c r="H7" s="9" t="s">
        <v>60</v>
      </c>
      <c r="I7" s="9" t="s">
        <v>141</v>
      </c>
      <c r="J7" s="3" t="s">
        <v>141</v>
      </c>
    </row>
    <row r="8" spans="1:10" ht="12.75">
      <c r="A8" s="10"/>
      <c r="B8" s="15" t="s">
        <v>166</v>
      </c>
      <c r="C8" s="15" t="s">
        <v>44</v>
      </c>
      <c r="D8" s="15" t="s">
        <v>1</v>
      </c>
      <c r="E8" s="11" t="s">
        <v>136</v>
      </c>
      <c r="F8" s="11" t="s">
        <v>132</v>
      </c>
      <c r="G8" s="3" t="s">
        <v>121</v>
      </c>
      <c r="H8" s="9" t="s">
        <v>160</v>
      </c>
      <c r="I8" s="9" t="s">
        <v>105</v>
      </c>
      <c r="J8" s="3" t="s">
        <v>104</v>
      </c>
    </row>
    <row r="9" spans="1:10" ht="12.75">
      <c r="A9" s="10"/>
      <c r="B9" s="15" t="s">
        <v>52</v>
      </c>
      <c r="C9" s="3" t="s">
        <v>69</v>
      </c>
      <c r="D9" s="3" t="s">
        <v>140</v>
      </c>
      <c r="E9" s="3" t="s">
        <v>105</v>
      </c>
      <c r="F9" s="3" t="s">
        <v>53</v>
      </c>
      <c r="G9" s="11" t="s">
        <v>74</v>
      </c>
      <c r="H9" s="9" t="s">
        <v>123</v>
      </c>
      <c r="I9" s="9" t="s">
        <v>2</v>
      </c>
      <c r="J9" s="3" t="s">
        <v>71</v>
      </c>
    </row>
    <row r="10" spans="1:10" ht="12.75">
      <c r="A10" s="10"/>
      <c r="B10" s="3" t="s">
        <v>41</v>
      </c>
      <c r="C10" s="3" t="s">
        <v>39</v>
      </c>
      <c r="D10" s="3" t="s">
        <v>38</v>
      </c>
      <c r="E10" s="9" t="s">
        <v>5</v>
      </c>
      <c r="F10" s="3" t="s">
        <v>101</v>
      </c>
      <c r="G10" s="11" t="s">
        <v>98</v>
      </c>
      <c r="I10" s="15"/>
      <c r="J10" s="3" t="s">
        <v>56</v>
      </c>
    </row>
    <row r="11" spans="1:10" ht="12.75">
      <c r="A11" s="10"/>
      <c r="B11" s="3" t="s">
        <v>95</v>
      </c>
      <c r="C11" s="3" t="s">
        <v>94</v>
      </c>
      <c r="D11" s="3" t="s">
        <v>94</v>
      </c>
      <c r="E11" s="3" t="s">
        <v>94</v>
      </c>
      <c r="F11" s="9" t="s">
        <v>93</v>
      </c>
      <c r="G11" s="11" t="s">
        <v>126</v>
      </c>
      <c r="H11" s="9" t="s">
        <v>4</v>
      </c>
      <c r="I11" s="9"/>
      <c r="J11" s="3" t="s">
        <v>90</v>
      </c>
    </row>
    <row r="12" spans="1:9" ht="12.75">
      <c r="A12" s="10"/>
      <c r="B12" s="15" t="s">
        <v>28</v>
      </c>
      <c r="C12" s="15" t="s">
        <v>28</v>
      </c>
      <c r="D12" s="15" t="s">
        <v>28</v>
      </c>
      <c r="E12" s="11" t="s">
        <v>28</v>
      </c>
      <c r="F12" s="9" t="s">
        <v>87</v>
      </c>
      <c r="G12" s="11" t="s">
        <v>161</v>
      </c>
      <c r="H12" s="15" t="s">
        <v>28</v>
      </c>
      <c r="I12" s="15" t="s">
        <v>28</v>
      </c>
    </row>
    <row r="13" spans="1:9" ht="12.75">
      <c r="A13" s="10"/>
      <c r="E13"/>
      <c r="G13" s="12"/>
      <c r="I13" s="8"/>
    </row>
    <row r="14" spans="1:9" ht="12.75">
      <c r="A14" s="10"/>
      <c r="E14"/>
      <c r="G14" s="12"/>
      <c r="I14" s="8"/>
    </row>
    <row r="15" spans="1:9" ht="12.75">
      <c r="A15" s="10"/>
      <c r="E15"/>
      <c r="G15" s="12"/>
      <c r="I15" s="8"/>
    </row>
    <row r="16" spans="1:6" ht="12.75">
      <c r="A16" s="10"/>
      <c r="B16" s="1"/>
      <c r="C16" s="1"/>
      <c r="D16" s="1"/>
      <c r="E16" s="12"/>
      <c r="F16" s="12"/>
    </row>
    <row r="17" spans="1:10" ht="12.75">
      <c r="A17" s="10" t="s">
        <v>6</v>
      </c>
      <c r="B17" s="8">
        <v>68.15509106945358</v>
      </c>
      <c r="C17" s="8">
        <v>63.04406233207952</v>
      </c>
      <c r="D17" s="4">
        <v>39.657037164756964</v>
      </c>
      <c r="E17" s="8">
        <v>60.65061338611125</v>
      </c>
      <c r="F17" s="8">
        <v>77.224</v>
      </c>
      <c r="G17" s="8">
        <v>5.2</v>
      </c>
      <c r="H17" s="8">
        <v>47.272727272727266</v>
      </c>
      <c r="I17" s="8">
        <f aca="true" t="shared" si="0" ref="I17:I41">H17/E17*100</f>
        <v>77.94270269252138</v>
      </c>
      <c r="J17" s="8">
        <v>14.140681653372008</v>
      </c>
    </row>
    <row r="18" spans="1:10" ht="12.75">
      <c r="A18" s="10" t="s">
        <v>7</v>
      </c>
      <c r="B18" s="8">
        <v>101.77938932366403</v>
      </c>
      <c r="C18" s="8">
        <v>93.1488447071467</v>
      </c>
      <c r="D18" s="4">
        <v>45.942599181779705</v>
      </c>
      <c r="E18" s="8">
        <v>87.56106372618319</v>
      </c>
      <c r="F18" s="8">
        <v>111.48800000000001</v>
      </c>
      <c r="G18" s="8">
        <v>6</v>
      </c>
      <c r="H18" s="8">
        <v>54.54545454545454</v>
      </c>
      <c r="I18" s="8">
        <f t="shared" si="0"/>
        <v>62.294189019935274</v>
      </c>
      <c r="J18" s="8">
        <v>11.30166475315729</v>
      </c>
    </row>
    <row r="19" spans="1:10" ht="12.75">
      <c r="A19" s="10" t="s">
        <v>8</v>
      </c>
      <c r="B19" s="8">
        <v>108.24385053689679</v>
      </c>
      <c r="C19" s="8">
        <v>98.24019344438474</v>
      </c>
      <c r="D19" s="4">
        <v>56.94625139113124</v>
      </c>
      <c r="E19" s="8">
        <v>94.45360727581169</v>
      </c>
      <c r="F19" s="8">
        <v>120.26399999999998</v>
      </c>
      <c r="G19" s="8">
        <v>6.85</v>
      </c>
      <c r="H19" s="8">
        <v>62.272727272727266</v>
      </c>
      <c r="I19" s="8">
        <f t="shared" si="0"/>
        <v>65.92943252118067</v>
      </c>
      <c r="J19" s="8">
        <v>11.961185392137299</v>
      </c>
    </row>
    <row r="20" spans="1:10" ht="12.75">
      <c r="A20" s="10" t="s">
        <v>9</v>
      </c>
      <c r="B20" s="8">
        <v>126.57324056055663</v>
      </c>
      <c r="C20" s="8">
        <v>101.84040838259001</v>
      </c>
      <c r="D20" s="4">
        <v>74.7840807561484</v>
      </c>
      <c r="E20" s="8">
        <v>107.51771044405697</v>
      </c>
      <c r="F20" s="8">
        <v>136.898</v>
      </c>
      <c r="G20" s="8">
        <v>8</v>
      </c>
      <c r="H20" s="8">
        <v>72.72727272727273</v>
      </c>
      <c r="I20" s="8">
        <f t="shared" si="0"/>
        <v>67.6421330280408</v>
      </c>
      <c r="J20" s="8">
        <v>12.271910473491213</v>
      </c>
    </row>
    <row r="21" spans="1:10" ht="12.75">
      <c r="A21" s="10" t="s">
        <v>10</v>
      </c>
      <c r="B21" s="8">
        <v>121.34427193436841</v>
      </c>
      <c r="C21" s="8">
        <v>112.35894680279421</v>
      </c>
      <c r="D21" s="4">
        <v>107.21507280906624</v>
      </c>
      <c r="E21" s="8">
        <v>115.36057050406043</v>
      </c>
      <c r="F21" s="8">
        <v>146.884</v>
      </c>
      <c r="G21" s="8">
        <v>8</v>
      </c>
      <c r="H21" s="8">
        <v>72.72727272727273</v>
      </c>
      <c r="I21" s="8">
        <f t="shared" si="0"/>
        <v>63.04344058762512</v>
      </c>
      <c r="J21" s="8">
        <v>11.437597015331828</v>
      </c>
    </row>
    <row r="22" spans="1:10" ht="12.75">
      <c r="A22" s="10" t="s">
        <v>11</v>
      </c>
      <c r="B22" s="8">
        <v>105.02036987778074</v>
      </c>
      <c r="C22" s="8">
        <v>121.35948414830735</v>
      </c>
      <c r="D22" s="4">
        <v>109.91112434753987</v>
      </c>
      <c r="E22" s="8">
        <v>111.73208928262883</v>
      </c>
      <c r="F22" s="8">
        <v>142.26399999999998</v>
      </c>
      <c r="G22" s="8">
        <v>8.8</v>
      </c>
      <c r="H22" s="8">
        <v>80</v>
      </c>
      <c r="I22" s="8">
        <f t="shared" si="0"/>
        <v>71.59984254625205</v>
      </c>
      <c r="J22" s="8">
        <v>12.989934206826748</v>
      </c>
    </row>
    <row r="23" spans="1:10" ht="12.75">
      <c r="A23" s="10" t="s">
        <v>12</v>
      </c>
      <c r="B23" s="8">
        <v>110.25633846196922</v>
      </c>
      <c r="C23" s="8">
        <v>135.70660934981194</v>
      </c>
      <c r="D23" s="4">
        <v>110.8045832876154</v>
      </c>
      <c r="E23" s="8">
        <v>119.29378131724863</v>
      </c>
      <c r="F23" s="8">
        <v>151.892</v>
      </c>
      <c r="G23" s="8">
        <v>8.8</v>
      </c>
      <c r="H23" s="8">
        <v>80</v>
      </c>
      <c r="I23" s="8">
        <f t="shared" si="0"/>
        <v>67.06133305243199</v>
      </c>
      <c r="J23" s="8">
        <v>12.166539383245992</v>
      </c>
    </row>
    <row r="24" spans="1:10" ht="12.75">
      <c r="A24" s="10" t="s">
        <v>13</v>
      </c>
      <c r="B24" s="8">
        <v>132.3692057847653</v>
      </c>
      <c r="C24" s="8">
        <v>122.62224610424504</v>
      </c>
      <c r="D24" s="4">
        <v>112.27800680282772</v>
      </c>
      <c r="E24" s="8">
        <v>124.92342490928799</v>
      </c>
      <c r="F24" s="8">
        <v>159.06</v>
      </c>
      <c r="G24" s="8">
        <v>10.86666666</v>
      </c>
      <c r="H24" s="8">
        <v>98.78787872727271</v>
      </c>
      <c r="I24" s="8">
        <f t="shared" si="0"/>
        <v>79.07874667942112</v>
      </c>
      <c r="J24" s="8">
        <v>14.34678736703131</v>
      </c>
    </row>
    <row r="25" spans="1:10" ht="12.75">
      <c r="A25" s="10" t="s">
        <v>14</v>
      </c>
      <c r="B25" s="8">
        <v>82.35100589396464</v>
      </c>
      <c r="C25" s="8">
        <v>99.24771628156903</v>
      </c>
      <c r="D25" s="4">
        <v>83.65597128391619</v>
      </c>
      <c r="E25" s="8">
        <v>88.53965411620565</v>
      </c>
      <c r="F25" s="8">
        <v>112.73400000000001</v>
      </c>
      <c r="G25" s="8">
        <v>9</v>
      </c>
      <c r="H25" s="8">
        <v>81.81818181818183</v>
      </c>
      <c r="I25" s="8">
        <f t="shared" si="0"/>
        <v>92.40851755621036</v>
      </c>
      <c r="J25" s="8">
        <v>16.765128532652085</v>
      </c>
    </row>
    <row r="26" spans="1:10" ht="12.75">
      <c r="A26" s="10" t="s">
        <v>15</v>
      </c>
      <c r="B26" s="8">
        <v>92.35744585532485</v>
      </c>
      <c r="C26" s="8">
        <v>92.14132186996238</v>
      </c>
      <c r="D26" s="4">
        <v>80.60723858488645</v>
      </c>
      <c r="E26" s="8">
        <v>89.92664499002561</v>
      </c>
      <c r="F26" s="8">
        <v>114.5</v>
      </c>
      <c r="G26" s="8">
        <v>9.85</v>
      </c>
      <c r="H26" s="8">
        <v>89.54545454545453</v>
      </c>
      <c r="I26" s="8">
        <f t="shared" si="0"/>
        <v>99.57610956728858</v>
      </c>
      <c r="J26" s="8">
        <v>18.065502183406114</v>
      </c>
    </row>
    <row r="27" spans="1:10" ht="12.75">
      <c r="A27" s="10" t="s">
        <v>16</v>
      </c>
      <c r="B27" s="8">
        <v>93.30944014335915</v>
      </c>
      <c r="C27" s="8">
        <v>80.69586243954862</v>
      </c>
      <c r="D27" s="4">
        <v>86.72821606031631</v>
      </c>
      <c r="E27" s="8">
        <v>87.56577603945776</v>
      </c>
      <c r="F27" s="8">
        <v>111.49399999999999</v>
      </c>
      <c r="G27" s="8">
        <v>10</v>
      </c>
      <c r="H27" s="8">
        <v>90.9090909090909</v>
      </c>
      <c r="I27" s="8">
        <f t="shared" si="0"/>
        <v>103.818061143119</v>
      </c>
      <c r="J27" s="8">
        <v>18.835094265162255</v>
      </c>
    </row>
    <row r="28" spans="1:10" ht="12.75">
      <c r="A28" s="10" t="s">
        <v>17</v>
      </c>
      <c r="B28" s="8">
        <v>111.71932968402191</v>
      </c>
      <c r="C28" s="8">
        <v>91.05319720580333</v>
      </c>
      <c r="D28" s="4">
        <v>106.1178425317805</v>
      </c>
      <c r="E28" s="8">
        <v>103.34731319604793</v>
      </c>
      <c r="F28" s="8">
        <v>131.588</v>
      </c>
      <c r="G28" s="8">
        <v>10</v>
      </c>
      <c r="H28" s="8">
        <v>90.9090909090909</v>
      </c>
      <c r="I28" s="8">
        <f t="shared" si="0"/>
        <v>87.96463894193171</v>
      </c>
      <c r="J28" s="8">
        <v>15.958902027540505</v>
      </c>
    </row>
    <row r="29" spans="1:10" ht="12.75">
      <c r="A29" s="10" t="s">
        <v>18</v>
      </c>
      <c r="B29" s="8">
        <v>94.26493441039355</v>
      </c>
      <c r="C29" s="8">
        <v>92.40999462654487</v>
      </c>
      <c r="D29" s="4">
        <v>103.11613398749158</v>
      </c>
      <c r="E29" s="8">
        <v>95.38821607527134</v>
      </c>
      <c r="F29" s="8">
        <v>121.454</v>
      </c>
      <c r="G29" s="8">
        <v>10</v>
      </c>
      <c r="H29" s="8">
        <v>90.9090909090909</v>
      </c>
      <c r="I29" s="8">
        <f t="shared" si="0"/>
        <v>95.30432022898306</v>
      </c>
      <c r="J29" s="8">
        <v>17.290496813608446</v>
      </c>
    </row>
    <row r="30" spans="1:10" ht="12.75">
      <c r="A30" s="10" t="s">
        <v>19</v>
      </c>
      <c r="B30" s="8">
        <v>110.78133531198813</v>
      </c>
      <c r="C30" s="8">
        <v>104.67490596453518</v>
      </c>
      <c r="D30" s="4">
        <v>103.64123704876404</v>
      </c>
      <c r="E30" s="8">
        <v>107.20826853902582</v>
      </c>
      <c r="F30" s="8">
        <v>136.50400000000002</v>
      </c>
      <c r="G30" s="8">
        <v>10.2</v>
      </c>
      <c r="H30" s="8">
        <v>92.72727272727272</v>
      </c>
      <c r="I30" s="8">
        <f t="shared" si="0"/>
        <v>86.49265023202781</v>
      </c>
      <c r="J30" s="8">
        <v>15.691847857938226</v>
      </c>
    </row>
    <row r="31" spans="1:10" ht="12.75">
      <c r="A31" s="10" t="s">
        <v>20</v>
      </c>
      <c r="B31" s="8">
        <v>110.27383835696985</v>
      </c>
      <c r="C31" s="8">
        <v>114.40085975282106</v>
      </c>
      <c r="D31" s="4">
        <v>105.98460742668152</v>
      </c>
      <c r="E31" s="8">
        <v>110.86188209792186</v>
      </c>
      <c r="F31" s="8">
        <v>141.156</v>
      </c>
      <c r="G31" s="8">
        <v>10.2</v>
      </c>
      <c r="H31" s="8">
        <v>92.72727272727272</v>
      </c>
      <c r="I31" s="8">
        <f t="shared" si="0"/>
        <v>83.64215993137186</v>
      </c>
      <c r="J31" s="8">
        <v>15.174700331548072</v>
      </c>
    </row>
    <row r="32" spans="1:10" ht="12.75">
      <c r="A32" s="10" t="s">
        <v>21</v>
      </c>
      <c r="B32" s="8">
        <v>126.5137409175545</v>
      </c>
      <c r="C32" s="8">
        <v>114.52176249328319</v>
      </c>
      <c r="D32" s="4">
        <v>111.1964512437889</v>
      </c>
      <c r="E32" s="8">
        <v>119.23723355795359</v>
      </c>
      <c r="F32" s="8">
        <v>151.82</v>
      </c>
      <c r="G32" s="8">
        <v>10.2</v>
      </c>
      <c r="H32" s="8">
        <v>92.72727272727272</v>
      </c>
      <c r="I32" s="8">
        <f t="shared" si="0"/>
        <v>77.76704470605142</v>
      </c>
      <c r="J32" s="8">
        <v>14.108813068106969</v>
      </c>
    </row>
    <row r="33" spans="1:10" ht="12.75">
      <c r="A33" s="10" t="s">
        <v>22</v>
      </c>
      <c r="B33" s="8">
        <v>135.6556860658836</v>
      </c>
      <c r="C33" s="8">
        <v>115.15314347125201</v>
      </c>
      <c r="D33" s="4">
        <v>116.24371051930342</v>
      </c>
      <c r="E33" s="8">
        <v>124.57314295587703</v>
      </c>
      <c r="F33" s="8">
        <v>158.61399999999998</v>
      </c>
      <c r="G33" s="8">
        <v>10.8</v>
      </c>
      <c r="H33" s="8">
        <v>98.18181818181817</v>
      </c>
      <c r="I33" s="8">
        <f t="shared" si="0"/>
        <v>78.81459506612394</v>
      </c>
      <c r="J33" s="8">
        <v>14.298863908608322</v>
      </c>
    </row>
    <row r="34" spans="1:10" ht="12.75">
      <c r="A34" s="10" t="s">
        <v>23</v>
      </c>
      <c r="B34" s="8">
        <v>178.01243192540844</v>
      </c>
      <c r="C34" s="8">
        <v>109.16174099946264</v>
      </c>
      <c r="D34" s="4">
        <v>117.47417590168818</v>
      </c>
      <c r="E34" s="8">
        <v>141.7275340464634</v>
      </c>
      <c r="F34" s="8">
        <v>180.456</v>
      </c>
      <c r="G34" s="8">
        <v>10.8</v>
      </c>
      <c r="H34" s="8">
        <v>98.18181818181817</v>
      </c>
      <c r="I34" s="8">
        <f t="shared" si="0"/>
        <v>69.27504866459515</v>
      </c>
      <c r="J34" s="8">
        <v>12.56816065966219</v>
      </c>
    </row>
    <row r="35" spans="1:10" ht="12.75">
      <c r="A35" s="10" t="s">
        <v>24</v>
      </c>
      <c r="B35" s="8">
        <v>114.33031401811591</v>
      </c>
      <c r="C35" s="8">
        <v>113.07092960773777</v>
      </c>
      <c r="D35" s="4">
        <v>115.32673950185746</v>
      </c>
      <c r="E35" s="8">
        <v>114.0882459199221</v>
      </c>
      <c r="F35" s="8">
        <v>145.264</v>
      </c>
      <c r="G35" s="8">
        <v>11</v>
      </c>
      <c r="H35" s="8">
        <v>100</v>
      </c>
      <c r="I35" s="8">
        <f t="shared" si="0"/>
        <v>87.65144839740059</v>
      </c>
      <c r="J35" s="8">
        <v>15.90208172706245</v>
      </c>
    </row>
    <row r="36" spans="1:10" ht="12.75">
      <c r="A36" s="10" t="s">
        <v>25</v>
      </c>
      <c r="B36" s="8">
        <v>107.24285654286075</v>
      </c>
      <c r="C36" s="8">
        <v>110.04836109618485</v>
      </c>
      <c r="D36" s="4">
        <v>113.86115334576863</v>
      </c>
      <c r="E36" s="8">
        <v>109.55342977867836</v>
      </c>
      <c r="F36" s="8">
        <v>139.49</v>
      </c>
      <c r="G36" s="8">
        <v>11</v>
      </c>
      <c r="H36" s="8">
        <v>100</v>
      </c>
      <c r="I36" s="8">
        <f t="shared" si="0"/>
        <v>91.27966162448921</v>
      </c>
      <c r="J36" s="8">
        <v>16.56032690515449</v>
      </c>
    </row>
    <row r="37" spans="1:10" ht="12.75">
      <c r="A37" s="10" t="s">
        <v>26</v>
      </c>
      <c r="B37" s="8">
        <v>94.83543098741406</v>
      </c>
      <c r="C37" s="8">
        <v>102.67329392799572</v>
      </c>
      <c r="D37" s="4">
        <v>109.23711146292146</v>
      </c>
      <c r="E37" s="8">
        <v>100.47123132745865</v>
      </c>
      <c r="F37" s="8">
        <v>127.926</v>
      </c>
      <c r="G37" s="8">
        <v>11</v>
      </c>
      <c r="H37" s="8">
        <v>100</v>
      </c>
      <c r="I37" s="8">
        <f t="shared" si="0"/>
        <v>99.530978847146</v>
      </c>
      <c r="J37" s="8">
        <v>18.057314384878758</v>
      </c>
    </row>
    <row r="38" spans="1:10" ht="12.75">
      <c r="A38" s="10" t="s">
        <v>29</v>
      </c>
      <c r="B38" s="8">
        <v>131.77770933374399</v>
      </c>
      <c r="C38" s="8">
        <v>107.2944653412144</v>
      </c>
      <c r="D38" s="4">
        <v>104.29173785601202</v>
      </c>
      <c r="E38" s="8">
        <v>117.68059940624853</v>
      </c>
      <c r="F38" s="8">
        <v>149.838</v>
      </c>
      <c r="G38" s="8">
        <v>11</v>
      </c>
      <c r="H38" s="8">
        <v>100</v>
      </c>
      <c r="I38" s="8">
        <f t="shared" si="0"/>
        <v>84.9757738357426</v>
      </c>
      <c r="J38" s="8">
        <v>15.41664998198054</v>
      </c>
    </row>
    <row r="39" spans="1:10" ht="12.75">
      <c r="A39" s="10" t="s">
        <v>30</v>
      </c>
      <c r="B39" s="8">
        <v>84.62599224404653</v>
      </c>
      <c r="C39" s="8">
        <v>90.73078989790434</v>
      </c>
      <c r="D39" s="4">
        <v>98.15508566233521</v>
      </c>
      <c r="E39" s="8">
        <v>89.47897522893989</v>
      </c>
      <c r="F39" s="8">
        <v>113.93</v>
      </c>
      <c r="G39" s="8">
        <v>11</v>
      </c>
      <c r="H39" s="8">
        <v>100</v>
      </c>
      <c r="I39" s="8">
        <f t="shared" si="0"/>
        <v>111.75809707715263</v>
      </c>
      <c r="J39" s="8">
        <v>20.275607829368912</v>
      </c>
    </row>
    <row r="40" spans="1:10" ht="12.75">
      <c r="A40" s="10" t="s">
        <v>31</v>
      </c>
      <c r="B40" s="8">
        <v>91.54545072729563</v>
      </c>
      <c r="C40" s="8">
        <v>101.19559376679203</v>
      </c>
      <c r="D40" s="4">
        <v>94.38531592394628</v>
      </c>
      <c r="E40" s="8">
        <v>95.49974082276991</v>
      </c>
      <c r="F40" s="8">
        <v>121.596</v>
      </c>
      <c r="G40" s="8">
        <v>11</v>
      </c>
      <c r="H40" s="8">
        <v>100</v>
      </c>
      <c r="I40" s="8">
        <f t="shared" si="0"/>
        <v>104.71232606335734</v>
      </c>
      <c r="J40" s="8">
        <v>18.997335438665743</v>
      </c>
    </row>
    <row r="41" spans="1:10" ht="12.75">
      <c r="A41" s="10" t="s">
        <v>32</v>
      </c>
      <c r="B41" s="8">
        <v>97.21541670749976</v>
      </c>
      <c r="C41" s="8">
        <v>98.10585706609349</v>
      </c>
      <c r="D41" s="4">
        <v>93.93074909478503</v>
      </c>
      <c r="E41" s="8">
        <v>96.86945321458303</v>
      </c>
      <c r="F41" s="8">
        <v>123.34</v>
      </c>
      <c r="G41" s="8">
        <v>11</v>
      </c>
      <c r="H41" s="8">
        <v>100</v>
      </c>
      <c r="I41" s="8">
        <f t="shared" si="0"/>
        <v>103.23171720447544</v>
      </c>
      <c r="J41" s="8">
        <v>18.728717366628835</v>
      </c>
    </row>
    <row r="42" spans="1:6" ht="12.75">
      <c r="A42" s="10" t="s">
        <v>33</v>
      </c>
      <c r="B42" s="8">
        <v>122.38726567640595</v>
      </c>
      <c r="C42" s="8">
        <v>118.35034927458355</v>
      </c>
      <c r="D42" s="4">
        <v>92.79433202188191</v>
      </c>
      <c r="E42" s="8">
        <v>115.04013320138857</v>
      </c>
      <c r="F42" s="8">
        <v>146.476</v>
      </c>
    </row>
    <row r="43" spans="1:6" ht="12.75">
      <c r="A43" s="10" t="s">
        <v>34</v>
      </c>
      <c r="B43" s="8">
        <v>200.81829509022944</v>
      </c>
      <c r="C43" s="8">
        <v>131.93175711982806</v>
      </c>
      <c r="D43" s="4">
        <v>106.51754784707745</v>
      </c>
      <c r="E43" s="8">
        <v>157.7541114933321</v>
      </c>
      <c r="F43" s="8">
        <v>200.86200000000002</v>
      </c>
    </row>
    <row r="44" spans="1:6" ht="12.75">
      <c r="A44" s="10" t="s">
        <v>35</v>
      </c>
      <c r="B44" s="8">
        <v>203.85627686233883</v>
      </c>
      <c r="C44" s="8">
        <v>187.11714132186995</v>
      </c>
      <c r="D44" s="4">
        <v>164.40428233302507</v>
      </c>
      <c r="E44" s="8">
        <v>190.07743901481234</v>
      </c>
      <c r="F44" s="8">
        <v>242.01799999999994</v>
      </c>
    </row>
    <row r="45" spans="1:6" ht="12.75">
      <c r="A45" s="10" t="s">
        <v>36</v>
      </c>
      <c r="B45" s="8">
        <v>176.0174438953366</v>
      </c>
      <c r="C45" s="8">
        <v>122.19236969371306</v>
      </c>
      <c r="D45" s="4">
        <v>157.5074063043717</v>
      </c>
      <c r="E45" s="8">
        <v>153.42663713617014</v>
      </c>
      <c r="F45" s="8">
        <v>195.352</v>
      </c>
    </row>
    <row r="46" spans="1:6" ht="12.75">
      <c r="A46" s="10" t="s">
        <v>37</v>
      </c>
      <c r="B46" s="8">
        <v>88.20997074017555</v>
      </c>
      <c r="C46" s="8">
        <v>90.63149541721353</v>
      </c>
      <c r="D46" s="4">
        <v>147.7874921818292</v>
      </c>
      <c r="E46" s="8">
        <v>100.99998874388648</v>
      </c>
      <c r="F46" s="8">
        <v>128.59924566804088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3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8.421875" style="10" customWidth="1"/>
    <col min="2" max="2" width="11.8515625" style="4" customWidth="1"/>
    <col min="3" max="4" width="10.7109375" style="4" customWidth="1"/>
    <col min="5" max="5" width="9.7109375" style="8" customWidth="1"/>
    <col min="6" max="6" width="8.421875" style="8" customWidth="1"/>
    <col min="8" max="8" width="18.8515625" style="0" customWidth="1"/>
    <col min="9" max="9" width="19.421875" style="4" customWidth="1"/>
    <col min="10" max="10" width="14.140625" style="4" customWidth="1"/>
    <col min="11" max="11" width="14.421875" style="4" customWidth="1"/>
    <col min="12" max="14" width="11.140625" style="8" customWidth="1"/>
    <col min="19" max="19" width="12.421875" style="0" customWidth="1"/>
    <col min="20" max="20" width="17.7109375" style="0" customWidth="1"/>
  </cols>
  <sheetData>
    <row r="1" ht="12.75">
      <c r="C1" s="5" t="s">
        <v>61</v>
      </c>
    </row>
    <row r="3" spans="2:14" ht="12.75">
      <c r="B3" s="5" t="s">
        <v>47</v>
      </c>
      <c r="C3" s="5" t="s">
        <v>164</v>
      </c>
      <c r="D3" s="5" t="s">
        <v>77</v>
      </c>
      <c r="E3" s="5" t="s">
        <v>77</v>
      </c>
      <c r="F3" s="9" t="s">
        <v>77</v>
      </c>
      <c r="H3" s="3" t="s">
        <v>158</v>
      </c>
      <c r="I3" s="5" t="s">
        <v>153</v>
      </c>
      <c r="J3" s="5" t="s">
        <v>138</v>
      </c>
      <c r="K3" s="5" t="s">
        <v>131</v>
      </c>
      <c r="L3" s="9" t="s">
        <v>141</v>
      </c>
      <c r="M3" s="9" t="s">
        <v>141</v>
      </c>
      <c r="N3" s="9" t="s">
        <v>141</v>
      </c>
    </row>
    <row r="4" spans="2:14" ht="12.75">
      <c r="B4" s="5" t="s">
        <v>78</v>
      </c>
      <c r="C4" s="5" t="s">
        <v>143</v>
      </c>
      <c r="D4" s="5" t="s">
        <v>143</v>
      </c>
      <c r="E4" s="9" t="s">
        <v>76</v>
      </c>
      <c r="F4" s="9" t="s">
        <v>75</v>
      </c>
      <c r="H4" s="3" t="s">
        <v>72</v>
      </c>
      <c r="I4" s="5" t="s">
        <v>73</v>
      </c>
      <c r="J4" s="5" t="s">
        <v>119</v>
      </c>
      <c r="K4" s="5" t="s">
        <v>110</v>
      </c>
      <c r="L4" s="9" t="s">
        <v>106</v>
      </c>
      <c r="M4" s="9" t="s">
        <v>107</v>
      </c>
      <c r="N4" s="9" t="s">
        <v>108</v>
      </c>
    </row>
    <row r="5" spans="2:11" ht="12.75">
      <c r="B5" s="5"/>
      <c r="J5" s="3" t="s">
        <v>5</v>
      </c>
      <c r="K5" s="5" t="s">
        <v>119</v>
      </c>
    </row>
    <row r="7" spans="1:11" ht="12.75">
      <c r="A7" s="10">
        <v>1332</v>
      </c>
      <c r="E7" s="8">
        <v>16</v>
      </c>
      <c r="F7" s="8">
        <f aca="true" t="shared" si="0" ref="F7:F38">E7/12</f>
        <v>1.3333333333333333</v>
      </c>
      <c r="K7" s="4">
        <f aca="true" t="shared" si="1" ref="K7:K38">F7/5*100</f>
        <v>26.666666666666668</v>
      </c>
    </row>
    <row r="8" spans="1:11" ht="12.75">
      <c r="A8" s="10">
        <v>1333</v>
      </c>
      <c r="E8" s="8">
        <v>16</v>
      </c>
      <c r="F8" s="8">
        <f t="shared" si="0"/>
        <v>1.3333333333333333</v>
      </c>
      <c r="K8" s="4">
        <f t="shared" si="1"/>
        <v>26.666666666666668</v>
      </c>
    </row>
    <row r="9" spans="1:11" ht="12.75">
      <c r="A9" s="10">
        <v>1334</v>
      </c>
      <c r="E9" s="8">
        <v>16</v>
      </c>
      <c r="F9" s="8">
        <f t="shared" si="0"/>
        <v>1.3333333333333333</v>
      </c>
      <c r="K9" s="4">
        <f t="shared" si="1"/>
        <v>26.666666666666668</v>
      </c>
    </row>
    <row r="10" spans="1:11" ht="12.75">
      <c r="A10" s="10">
        <v>1335</v>
      </c>
      <c r="E10" s="8">
        <v>16</v>
      </c>
      <c r="F10" s="8">
        <f t="shared" si="0"/>
        <v>1.3333333333333333</v>
      </c>
      <c r="K10" s="4">
        <f t="shared" si="1"/>
        <v>26.666666666666668</v>
      </c>
    </row>
    <row r="11" spans="1:11" ht="12.75">
      <c r="A11" s="10">
        <v>1336</v>
      </c>
      <c r="E11" s="8">
        <v>16</v>
      </c>
      <c r="F11" s="8">
        <f t="shared" si="0"/>
        <v>1.3333333333333333</v>
      </c>
      <c r="K11" s="4">
        <f t="shared" si="1"/>
        <v>26.666666666666668</v>
      </c>
    </row>
    <row r="12" spans="1:11" ht="12.75">
      <c r="A12" s="10">
        <v>1337</v>
      </c>
      <c r="E12" s="8">
        <v>16</v>
      </c>
      <c r="F12" s="8">
        <f t="shared" si="0"/>
        <v>1.3333333333333333</v>
      </c>
      <c r="K12" s="4">
        <f t="shared" si="1"/>
        <v>26.666666666666668</v>
      </c>
    </row>
    <row r="13" spans="1:11" ht="12.75">
      <c r="A13" s="10">
        <v>1338</v>
      </c>
      <c r="E13" s="8">
        <v>16</v>
      </c>
      <c r="F13" s="8">
        <f t="shared" si="0"/>
        <v>1.3333333333333333</v>
      </c>
      <c r="K13" s="4">
        <f t="shared" si="1"/>
        <v>26.666666666666668</v>
      </c>
    </row>
    <row r="14" spans="1:11" ht="12.75">
      <c r="A14" s="10">
        <v>1339</v>
      </c>
      <c r="D14" s="4">
        <v>2</v>
      </c>
      <c r="E14" s="8">
        <f aca="true" t="shared" si="2" ref="E14:E45">D14*12</f>
        <v>24</v>
      </c>
      <c r="F14" s="8">
        <f t="shared" si="0"/>
        <v>2</v>
      </c>
      <c r="K14" s="4">
        <f t="shared" si="1"/>
        <v>40</v>
      </c>
    </row>
    <row r="15" spans="1:11" ht="12.75">
      <c r="A15" s="10">
        <v>1340</v>
      </c>
      <c r="C15" s="4">
        <v>12</v>
      </c>
      <c r="D15" s="4">
        <v>2</v>
      </c>
      <c r="E15" s="8">
        <f t="shared" si="2"/>
        <v>24</v>
      </c>
      <c r="F15" s="8">
        <f t="shared" si="0"/>
        <v>2</v>
      </c>
      <c r="K15" s="4">
        <f t="shared" si="1"/>
        <v>40</v>
      </c>
    </row>
    <row r="16" spans="1:11" ht="12.75">
      <c r="A16" s="10">
        <v>1341</v>
      </c>
      <c r="C16" s="4">
        <v>14</v>
      </c>
      <c r="D16" s="4">
        <v>2</v>
      </c>
      <c r="E16" s="8">
        <f t="shared" si="2"/>
        <v>24</v>
      </c>
      <c r="F16" s="8">
        <f t="shared" si="0"/>
        <v>2</v>
      </c>
      <c r="K16" s="4">
        <f t="shared" si="1"/>
        <v>40</v>
      </c>
    </row>
    <row r="17" spans="1:11" ht="12.75">
      <c r="A17" s="10">
        <v>1342</v>
      </c>
      <c r="C17" s="4">
        <v>14</v>
      </c>
      <c r="D17" s="4">
        <f aca="true" t="shared" si="3" ref="D17:D35">C17/7</f>
        <v>2</v>
      </c>
      <c r="E17" s="8">
        <f t="shared" si="2"/>
        <v>24</v>
      </c>
      <c r="F17" s="8">
        <f t="shared" si="0"/>
        <v>2</v>
      </c>
      <c r="K17" s="4">
        <f t="shared" si="1"/>
        <v>40</v>
      </c>
    </row>
    <row r="18" spans="1:11" ht="12.75">
      <c r="A18" s="10">
        <v>1343</v>
      </c>
      <c r="C18" s="4">
        <v>14</v>
      </c>
      <c r="D18" s="4">
        <f t="shared" si="3"/>
        <v>2</v>
      </c>
      <c r="E18" s="8">
        <f t="shared" si="2"/>
        <v>24</v>
      </c>
      <c r="F18" s="8">
        <f t="shared" si="0"/>
        <v>2</v>
      </c>
      <c r="K18" s="4">
        <f t="shared" si="1"/>
        <v>40</v>
      </c>
    </row>
    <row r="19" spans="1:11" ht="12.75">
      <c r="A19" s="10">
        <v>1344</v>
      </c>
      <c r="C19" s="4">
        <v>14</v>
      </c>
      <c r="D19" s="4">
        <f t="shared" si="3"/>
        <v>2</v>
      </c>
      <c r="E19" s="8">
        <f t="shared" si="2"/>
        <v>24</v>
      </c>
      <c r="F19" s="8">
        <f t="shared" si="0"/>
        <v>2</v>
      </c>
      <c r="K19" s="4">
        <f t="shared" si="1"/>
        <v>40</v>
      </c>
    </row>
    <row r="20" spans="1:11" ht="12.75">
      <c r="A20" s="10">
        <v>1345</v>
      </c>
      <c r="C20" s="4">
        <v>14</v>
      </c>
      <c r="D20" s="4">
        <f t="shared" si="3"/>
        <v>2</v>
      </c>
      <c r="E20" s="8">
        <f t="shared" si="2"/>
        <v>24</v>
      </c>
      <c r="F20" s="8">
        <f t="shared" si="0"/>
        <v>2</v>
      </c>
      <c r="K20" s="4">
        <f t="shared" si="1"/>
        <v>40</v>
      </c>
    </row>
    <row r="21" spans="1:11" ht="12.75">
      <c r="A21" s="10">
        <v>1346</v>
      </c>
      <c r="C21" s="4">
        <v>14</v>
      </c>
      <c r="D21" s="4">
        <f t="shared" si="3"/>
        <v>2</v>
      </c>
      <c r="E21" s="8">
        <f t="shared" si="2"/>
        <v>24</v>
      </c>
      <c r="F21" s="8">
        <f t="shared" si="0"/>
        <v>2</v>
      </c>
      <c r="K21" s="4">
        <f t="shared" si="1"/>
        <v>40</v>
      </c>
    </row>
    <row r="22" spans="1:11" ht="12.75">
      <c r="A22" s="10">
        <v>1347</v>
      </c>
      <c r="C22" s="4">
        <v>14</v>
      </c>
      <c r="D22" s="4">
        <f t="shared" si="3"/>
        <v>2</v>
      </c>
      <c r="E22" s="8">
        <f t="shared" si="2"/>
        <v>24</v>
      </c>
      <c r="F22" s="8">
        <f t="shared" si="0"/>
        <v>2</v>
      </c>
      <c r="K22" s="4">
        <f t="shared" si="1"/>
        <v>40</v>
      </c>
    </row>
    <row r="23" spans="1:11" ht="12.75">
      <c r="A23" s="10">
        <v>1348</v>
      </c>
      <c r="C23" s="4">
        <v>14</v>
      </c>
      <c r="D23" s="4">
        <f t="shared" si="3"/>
        <v>2</v>
      </c>
      <c r="E23" s="8">
        <f t="shared" si="2"/>
        <v>24</v>
      </c>
      <c r="F23" s="8">
        <f t="shared" si="0"/>
        <v>2</v>
      </c>
      <c r="K23" s="4">
        <f t="shared" si="1"/>
        <v>40</v>
      </c>
    </row>
    <row r="24" spans="1:11" ht="12.75">
      <c r="A24" s="10">
        <v>1349</v>
      </c>
      <c r="C24" s="4">
        <v>14</v>
      </c>
      <c r="D24" s="4">
        <f t="shared" si="3"/>
        <v>2</v>
      </c>
      <c r="E24" s="8">
        <f t="shared" si="2"/>
        <v>24</v>
      </c>
      <c r="F24" s="8">
        <f t="shared" si="0"/>
        <v>2</v>
      </c>
      <c r="K24" s="4">
        <f t="shared" si="1"/>
        <v>40</v>
      </c>
    </row>
    <row r="25" spans="1:14" ht="12.75">
      <c r="A25" s="10">
        <v>1350</v>
      </c>
      <c r="C25" s="4">
        <v>21</v>
      </c>
      <c r="D25" s="4">
        <f t="shared" si="3"/>
        <v>3</v>
      </c>
      <c r="E25" s="8">
        <f t="shared" si="2"/>
        <v>36</v>
      </c>
      <c r="F25" s="8">
        <f t="shared" si="0"/>
        <v>3</v>
      </c>
      <c r="H25" s="4">
        <v>65.67</v>
      </c>
      <c r="I25" s="4">
        <f aca="true" t="shared" si="4" ref="I25:I56">(365*F25)/H25</f>
        <v>16.67428049337597</v>
      </c>
      <c r="J25" s="4">
        <f aca="true" t="shared" si="5" ref="J25:J56">(H25/127.326)*100</f>
        <v>51.57626879034919</v>
      </c>
      <c r="K25" s="4">
        <f t="shared" si="1"/>
        <v>60</v>
      </c>
      <c r="L25" s="8">
        <f aca="true" t="shared" si="6" ref="L25:L56">K25/J25*100</f>
        <v>116.33257195066238</v>
      </c>
      <c r="M25" s="8">
        <f aca="true" t="shared" si="7" ref="M25:M56">(I25/14.5197954174387)*100</f>
        <v>114.83826055393087</v>
      </c>
      <c r="N25" s="8">
        <f aca="true" t="shared" si="8" ref="N25:N56">(I25/14.3332862102006)*100</f>
        <v>116.33257195066231</v>
      </c>
    </row>
    <row r="26" spans="1:14" ht="12.75">
      <c r="A26" s="10">
        <v>1351</v>
      </c>
      <c r="C26" s="4">
        <v>21</v>
      </c>
      <c r="D26" s="4">
        <f t="shared" si="3"/>
        <v>3</v>
      </c>
      <c r="E26" s="8">
        <f t="shared" si="2"/>
        <v>36</v>
      </c>
      <c r="F26" s="8">
        <f t="shared" si="0"/>
        <v>3</v>
      </c>
      <c r="H26" s="4">
        <v>64.24</v>
      </c>
      <c r="I26" s="4">
        <f t="shared" si="4"/>
        <v>17.045454545454547</v>
      </c>
      <c r="J26" s="4">
        <f t="shared" si="5"/>
        <v>50.45316745990607</v>
      </c>
      <c r="K26" s="4">
        <f t="shared" si="1"/>
        <v>60</v>
      </c>
      <c r="L26" s="8">
        <f t="shared" si="6"/>
        <v>118.92216687422166</v>
      </c>
      <c r="M26" s="8">
        <f t="shared" si="7"/>
        <v>117.39459169639852</v>
      </c>
      <c r="N26" s="8">
        <f t="shared" si="8"/>
        <v>118.92216687422157</v>
      </c>
    </row>
    <row r="27" spans="1:14" ht="12.75">
      <c r="A27" s="10">
        <v>1352</v>
      </c>
      <c r="C27" s="4">
        <v>21</v>
      </c>
      <c r="D27" s="4">
        <f t="shared" si="3"/>
        <v>3</v>
      </c>
      <c r="E27" s="8">
        <f t="shared" si="2"/>
        <v>36</v>
      </c>
      <c r="F27" s="8">
        <f t="shared" si="0"/>
        <v>3</v>
      </c>
      <c r="H27" s="4">
        <v>89.12</v>
      </c>
      <c r="I27" s="4">
        <f t="shared" si="4"/>
        <v>12.286804308797127</v>
      </c>
      <c r="J27" s="4">
        <f t="shared" si="5"/>
        <v>69.99355983852475</v>
      </c>
      <c r="K27" s="4">
        <f t="shared" si="1"/>
        <v>60</v>
      </c>
      <c r="L27" s="8">
        <f t="shared" si="6"/>
        <v>85.72217235188508</v>
      </c>
      <c r="M27" s="8">
        <f t="shared" si="7"/>
        <v>84.62105667164094</v>
      </c>
      <c r="N27" s="8">
        <f t="shared" si="8"/>
        <v>85.72217235188502</v>
      </c>
    </row>
    <row r="28" spans="1:14" ht="12.75">
      <c r="A28" s="10">
        <v>1353</v>
      </c>
      <c r="C28" s="4">
        <v>21</v>
      </c>
      <c r="D28" s="4">
        <f t="shared" si="3"/>
        <v>3</v>
      </c>
      <c r="E28" s="8">
        <f t="shared" si="2"/>
        <v>36</v>
      </c>
      <c r="F28" s="8">
        <f t="shared" si="0"/>
        <v>3</v>
      </c>
      <c r="H28" s="4">
        <v>82.01</v>
      </c>
      <c r="I28" s="4">
        <f t="shared" si="4"/>
        <v>13.352030240214606</v>
      </c>
      <c r="J28" s="4">
        <f t="shared" si="5"/>
        <v>64.40946860813975</v>
      </c>
      <c r="K28" s="4">
        <f t="shared" si="1"/>
        <v>60</v>
      </c>
      <c r="L28" s="8">
        <f t="shared" si="6"/>
        <v>93.15400560907204</v>
      </c>
      <c r="M28" s="8">
        <f t="shared" si="7"/>
        <v>91.95742678425363</v>
      </c>
      <c r="N28" s="8">
        <f t="shared" si="8"/>
        <v>93.15400560907197</v>
      </c>
    </row>
    <row r="29" spans="1:14" ht="12.75">
      <c r="A29" s="10">
        <v>1354</v>
      </c>
      <c r="C29" s="4">
        <v>21</v>
      </c>
      <c r="D29" s="4">
        <f t="shared" si="3"/>
        <v>3</v>
      </c>
      <c r="E29" s="8">
        <f t="shared" si="2"/>
        <v>36</v>
      </c>
      <c r="F29" s="8">
        <f t="shared" si="0"/>
        <v>3</v>
      </c>
      <c r="H29" s="4">
        <v>72.53</v>
      </c>
      <c r="I29" s="4">
        <f t="shared" si="4"/>
        <v>15.09720115814146</v>
      </c>
      <c r="J29" s="4">
        <f t="shared" si="5"/>
        <v>56.964013634293075</v>
      </c>
      <c r="K29" s="4">
        <f t="shared" si="1"/>
        <v>60</v>
      </c>
      <c r="L29" s="8">
        <f t="shared" si="6"/>
        <v>105.32965669378189</v>
      </c>
      <c r="M29" s="8">
        <f t="shared" si="7"/>
        <v>103.97667958881347</v>
      </c>
      <c r="N29" s="8">
        <f t="shared" si="8"/>
        <v>105.3296566937818</v>
      </c>
    </row>
    <row r="30" spans="1:14" ht="12.75">
      <c r="A30" s="10">
        <v>1355</v>
      </c>
      <c r="C30" s="4">
        <v>21</v>
      </c>
      <c r="D30" s="4">
        <f t="shared" si="3"/>
        <v>3</v>
      </c>
      <c r="E30" s="8">
        <f t="shared" si="2"/>
        <v>36</v>
      </c>
      <c r="F30" s="8">
        <f t="shared" si="0"/>
        <v>3</v>
      </c>
      <c r="H30" s="4">
        <v>78.22</v>
      </c>
      <c r="I30" s="4">
        <f t="shared" si="4"/>
        <v>13.998977243671696</v>
      </c>
      <c r="J30" s="4">
        <f t="shared" si="5"/>
        <v>61.43285738969261</v>
      </c>
      <c r="K30" s="4">
        <f t="shared" si="1"/>
        <v>60</v>
      </c>
      <c r="L30" s="8">
        <f t="shared" si="6"/>
        <v>97.66760419330095</v>
      </c>
      <c r="M30" s="8">
        <f t="shared" si="7"/>
        <v>96.41304743769676</v>
      </c>
      <c r="N30" s="8">
        <f t="shared" si="8"/>
        <v>97.66760419330087</v>
      </c>
    </row>
    <row r="31" spans="1:14" ht="12.75">
      <c r="A31" s="10">
        <v>1356</v>
      </c>
      <c r="C31" s="4">
        <v>21</v>
      </c>
      <c r="D31" s="4">
        <f t="shared" si="3"/>
        <v>3</v>
      </c>
      <c r="E31" s="8">
        <f t="shared" si="2"/>
        <v>36</v>
      </c>
      <c r="F31" s="8">
        <f t="shared" si="0"/>
        <v>3</v>
      </c>
      <c r="H31" s="4">
        <v>90.86</v>
      </c>
      <c r="I31" s="4">
        <f t="shared" si="4"/>
        <v>12.05150781421968</v>
      </c>
      <c r="J31" s="4">
        <f t="shared" si="5"/>
        <v>71.36013068815483</v>
      </c>
      <c r="K31" s="4">
        <f t="shared" si="1"/>
        <v>60</v>
      </c>
      <c r="L31" s="8">
        <f t="shared" si="6"/>
        <v>84.0805635042923</v>
      </c>
      <c r="M31" s="8">
        <f t="shared" si="7"/>
        <v>83.00053456500815</v>
      </c>
      <c r="N31" s="8">
        <f t="shared" si="8"/>
        <v>84.08056350429224</v>
      </c>
    </row>
    <row r="32" spans="1:14" ht="12.75">
      <c r="A32" s="10">
        <v>1357</v>
      </c>
      <c r="C32" s="4">
        <v>28</v>
      </c>
      <c r="D32" s="4">
        <f t="shared" si="3"/>
        <v>4</v>
      </c>
      <c r="E32" s="8">
        <f t="shared" si="2"/>
        <v>48</v>
      </c>
      <c r="F32" s="8">
        <f t="shared" si="0"/>
        <v>4</v>
      </c>
      <c r="H32" s="4">
        <v>106.74</v>
      </c>
      <c r="I32" s="4">
        <f t="shared" si="4"/>
        <v>13.678096308787708</v>
      </c>
      <c r="J32" s="4">
        <f t="shared" si="5"/>
        <v>83.83205315489374</v>
      </c>
      <c r="K32" s="4">
        <f t="shared" si="1"/>
        <v>80</v>
      </c>
      <c r="L32" s="8">
        <f t="shared" si="6"/>
        <v>95.42889263631254</v>
      </c>
      <c r="M32" s="8">
        <f t="shared" si="7"/>
        <v>94.20309250611005</v>
      </c>
      <c r="N32" s="8">
        <f t="shared" si="8"/>
        <v>95.42889263631245</v>
      </c>
    </row>
    <row r="33" spans="1:14" ht="12.75">
      <c r="A33" s="10">
        <v>1358</v>
      </c>
      <c r="C33" s="4">
        <v>28</v>
      </c>
      <c r="D33" s="4">
        <f t="shared" si="3"/>
        <v>4</v>
      </c>
      <c r="E33" s="8">
        <f t="shared" si="2"/>
        <v>48</v>
      </c>
      <c r="F33" s="8">
        <f t="shared" si="0"/>
        <v>4</v>
      </c>
      <c r="H33" s="4">
        <v>127.48</v>
      </c>
      <c r="I33" s="4">
        <f t="shared" si="4"/>
        <v>11.452776906181361</v>
      </c>
      <c r="J33" s="4">
        <f t="shared" si="5"/>
        <v>100.12094937404771</v>
      </c>
      <c r="K33" s="4">
        <f t="shared" si="1"/>
        <v>80</v>
      </c>
      <c r="L33" s="8">
        <f t="shared" si="6"/>
        <v>79.90335738939443</v>
      </c>
      <c r="M33" s="8">
        <f t="shared" si="7"/>
        <v>78.87698536321139</v>
      </c>
      <c r="N33" s="8">
        <f t="shared" si="8"/>
        <v>79.90335738939434</v>
      </c>
    </row>
    <row r="34" spans="1:14" ht="12.75">
      <c r="A34" s="10">
        <v>1359</v>
      </c>
      <c r="C34" s="4">
        <v>28</v>
      </c>
      <c r="D34" s="4">
        <f t="shared" si="3"/>
        <v>4</v>
      </c>
      <c r="E34" s="8">
        <f t="shared" si="2"/>
        <v>48</v>
      </c>
      <c r="F34" s="8">
        <f t="shared" si="0"/>
        <v>4</v>
      </c>
      <c r="H34" s="4">
        <v>108.28</v>
      </c>
      <c r="I34" s="4">
        <f t="shared" si="4"/>
        <v>13.483561137790913</v>
      </c>
      <c r="J34" s="4">
        <f t="shared" si="5"/>
        <v>85.04154689537094</v>
      </c>
      <c r="K34" s="4">
        <f t="shared" si="1"/>
        <v>80</v>
      </c>
      <c r="L34" s="8">
        <f t="shared" si="6"/>
        <v>94.07166605097895</v>
      </c>
      <c r="M34" s="8">
        <f t="shared" si="7"/>
        <v>92.86329972388427</v>
      </c>
      <c r="N34" s="8">
        <f t="shared" si="8"/>
        <v>94.07166605097886</v>
      </c>
    </row>
    <row r="35" spans="1:14" ht="12.75">
      <c r="A35" s="10">
        <v>1360</v>
      </c>
      <c r="C35" s="4">
        <v>28</v>
      </c>
      <c r="D35" s="4">
        <f t="shared" si="3"/>
        <v>4</v>
      </c>
      <c r="E35" s="8">
        <f t="shared" si="2"/>
        <v>48</v>
      </c>
      <c r="F35" s="8">
        <f t="shared" si="0"/>
        <v>4</v>
      </c>
      <c r="H35" s="4">
        <v>124.08</v>
      </c>
      <c r="I35" s="4">
        <f t="shared" si="4"/>
        <v>11.766602192134107</v>
      </c>
      <c r="J35" s="4">
        <f t="shared" si="5"/>
        <v>97.45063851844871</v>
      </c>
      <c r="K35" s="4">
        <f t="shared" si="1"/>
        <v>80</v>
      </c>
      <c r="L35" s="8">
        <f t="shared" si="6"/>
        <v>82.09284332688588</v>
      </c>
      <c r="M35" s="8">
        <f t="shared" si="7"/>
        <v>81.03834698663917</v>
      </c>
      <c r="N35" s="8">
        <f t="shared" si="8"/>
        <v>82.09284332688581</v>
      </c>
    </row>
    <row r="36" spans="1:14" ht="12.75">
      <c r="A36" s="10">
        <v>1361</v>
      </c>
      <c r="D36" s="4">
        <v>4</v>
      </c>
      <c r="E36" s="8">
        <f t="shared" si="2"/>
        <v>48</v>
      </c>
      <c r="F36" s="8">
        <f t="shared" si="0"/>
        <v>4</v>
      </c>
      <c r="H36" s="4">
        <v>145.08</v>
      </c>
      <c r="I36" s="4">
        <f t="shared" si="4"/>
        <v>10.06341328921974</v>
      </c>
      <c r="J36" s="4">
        <f t="shared" si="5"/>
        <v>113.94373497950146</v>
      </c>
      <c r="K36" s="4">
        <f t="shared" si="1"/>
        <v>80</v>
      </c>
      <c r="L36" s="8">
        <f t="shared" si="6"/>
        <v>70.21009098428452</v>
      </c>
      <c r="M36" s="8">
        <f t="shared" si="7"/>
        <v>69.30823059072365</v>
      </c>
      <c r="N36" s="8">
        <f t="shared" si="8"/>
        <v>70.21009098428446</v>
      </c>
    </row>
    <row r="37" spans="1:14" ht="12.75">
      <c r="A37" s="10">
        <v>1362</v>
      </c>
      <c r="D37" s="4">
        <v>5</v>
      </c>
      <c r="E37" s="8">
        <f t="shared" si="2"/>
        <v>60</v>
      </c>
      <c r="F37" s="8">
        <f t="shared" si="0"/>
        <v>5</v>
      </c>
      <c r="H37" s="4">
        <v>89.2</v>
      </c>
      <c r="I37" s="4">
        <f t="shared" si="4"/>
        <v>20.45964125560538</v>
      </c>
      <c r="J37" s="4">
        <f t="shared" si="5"/>
        <v>70.05639068218589</v>
      </c>
      <c r="K37" s="4">
        <f t="shared" si="1"/>
        <v>100</v>
      </c>
      <c r="L37" s="8">
        <f t="shared" si="6"/>
        <v>142.7421524663677</v>
      </c>
      <c r="M37" s="8">
        <f t="shared" si="7"/>
        <v>140.90860557878625</v>
      </c>
      <c r="N37" s="8">
        <f t="shared" si="8"/>
        <v>142.7421524663676</v>
      </c>
    </row>
    <row r="38" spans="1:14" ht="12.75">
      <c r="A38" s="10">
        <v>1363</v>
      </c>
      <c r="D38" s="4">
        <v>5</v>
      </c>
      <c r="E38" s="8">
        <f t="shared" si="2"/>
        <v>60</v>
      </c>
      <c r="F38" s="8">
        <f t="shared" si="0"/>
        <v>5</v>
      </c>
      <c r="H38" s="4">
        <v>98.55</v>
      </c>
      <c r="I38" s="4">
        <f t="shared" si="4"/>
        <v>18.51851851851852</v>
      </c>
      <c r="J38" s="4">
        <f t="shared" si="5"/>
        <v>77.39974553508317</v>
      </c>
      <c r="K38" s="4">
        <f t="shared" si="1"/>
        <v>100</v>
      </c>
      <c r="L38" s="8">
        <f t="shared" si="6"/>
        <v>129.1993911719939</v>
      </c>
      <c r="M38" s="8">
        <f t="shared" si="7"/>
        <v>127.53980332448234</v>
      </c>
      <c r="N38" s="8">
        <f t="shared" si="8"/>
        <v>129.19939117199382</v>
      </c>
    </row>
    <row r="39" spans="1:14" ht="12.75">
      <c r="A39" s="10">
        <v>1364</v>
      </c>
      <c r="D39" s="4">
        <v>5</v>
      </c>
      <c r="E39" s="8">
        <f t="shared" si="2"/>
        <v>60</v>
      </c>
      <c r="F39" s="8">
        <f aca="true" t="shared" si="9" ref="F39:F70">E39/12</f>
        <v>5</v>
      </c>
      <c r="H39" s="4">
        <v>136.92</v>
      </c>
      <c r="I39" s="4">
        <f t="shared" si="4"/>
        <v>13.328951212386796</v>
      </c>
      <c r="J39" s="4">
        <f t="shared" si="5"/>
        <v>107.53498892606379</v>
      </c>
      <c r="K39" s="4">
        <f aca="true" t="shared" si="10" ref="K39:K70">F39/5*100</f>
        <v>100</v>
      </c>
      <c r="L39" s="8">
        <f t="shared" si="6"/>
        <v>92.99298860648555</v>
      </c>
      <c r="M39" s="8">
        <f t="shared" si="7"/>
        <v>91.79847807206936</v>
      </c>
      <c r="N39" s="8">
        <f t="shared" si="8"/>
        <v>92.99298860648547</v>
      </c>
    </row>
    <row r="40" spans="1:14" ht="12.75">
      <c r="A40" s="10">
        <v>1365</v>
      </c>
      <c r="D40" s="4">
        <v>5</v>
      </c>
      <c r="E40" s="8">
        <f t="shared" si="2"/>
        <v>60</v>
      </c>
      <c r="F40" s="8">
        <f t="shared" si="9"/>
        <v>5</v>
      </c>
      <c r="H40" s="4">
        <v>131.57</v>
      </c>
      <c r="I40" s="4">
        <f t="shared" si="4"/>
        <v>13.870943224139243</v>
      </c>
      <c r="J40" s="4">
        <f t="shared" si="5"/>
        <v>103.33317625622418</v>
      </c>
      <c r="K40" s="4">
        <f t="shared" si="10"/>
        <v>100</v>
      </c>
      <c r="L40" s="8">
        <f t="shared" si="6"/>
        <v>96.77434065516456</v>
      </c>
      <c r="M40" s="8">
        <f t="shared" si="7"/>
        <v>95.53125801951612</v>
      </c>
      <c r="N40" s="8">
        <f t="shared" si="8"/>
        <v>96.77434065516448</v>
      </c>
    </row>
    <row r="41" spans="1:14" ht="12.75">
      <c r="A41" s="10">
        <v>1366</v>
      </c>
      <c r="D41" s="4">
        <v>5</v>
      </c>
      <c r="E41" s="8">
        <f t="shared" si="2"/>
        <v>60</v>
      </c>
      <c r="F41" s="8">
        <f t="shared" si="9"/>
        <v>5</v>
      </c>
      <c r="H41" s="4">
        <v>124.59</v>
      </c>
      <c r="I41" s="4">
        <f t="shared" si="4"/>
        <v>14.64804558953367</v>
      </c>
      <c r="J41" s="4">
        <f t="shared" si="5"/>
        <v>97.85118514678857</v>
      </c>
      <c r="K41" s="4">
        <f t="shared" si="10"/>
        <v>100</v>
      </c>
      <c r="L41" s="8">
        <f t="shared" si="6"/>
        <v>102.19600288947748</v>
      </c>
      <c r="M41" s="8">
        <f t="shared" si="7"/>
        <v>100.88327809316746</v>
      </c>
      <c r="N41" s="8">
        <f t="shared" si="8"/>
        <v>102.19600288947738</v>
      </c>
    </row>
    <row r="42" spans="1:14" ht="12.75">
      <c r="A42" s="10">
        <v>1367</v>
      </c>
      <c r="D42" s="4">
        <v>5</v>
      </c>
      <c r="E42" s="8">
        <f t="shared" si="2"/>
        <v>60</v>
      </c>
      <c r="F42" s="8">
        <f t="shared" si="9"/>
        <v>5</v>
      </c>
      <c r="H42" s="4">
        <v>136.52</v>
      </c>
      <c r="I42" s="4">
        <f t="shared" si="4"/>
        <v>13.368004687957807</v>
      </c>
      <c r="J42" s="4">
        <f t="shared" si="5"/>
        <v>107.22083470775804</v>
      </c>
      <c r="K42" s="4">
        <f t="shared" si="10"/>
        <v>100</v>
      </c>
      <c r="L42" s="8">
        <f t="shared" si="6"/>
        <v>93.2654556108995</v>
      </c>
      <c r="M42" s="8">
        <f t="shared" si="7"/>
        <v>92.06744519211641</v>
      </c>
      <c r="N42" s="8">
        <f t="shared" si="8"/>
        <v>93.26545561089942</v>
      </c>
    </row>
    <row r="43" spans="1:14" ht="12.75">
      <c r="A43" s="10">
        <v>1368</v>
      </c>
      <c r="D43" s="4">
        <v>5</v>
      </c>
      <c r="E43" s="8">
        <f t="shared" si="2"/>
        <v>60</v>
      </c>
      <c r="F43" s="8">
        <f t="shared" si="9"/>
        <v>5</v>
      </c>
      <c r="H43" s="4">
        <v>142.87</v>
      </c>
      <c r="I43" s="4">
        <f t="shared" si="4"/>
        <v>12.773850353468188</v>
      </c>
      <c r="J43" s="4">
        <f t="shared" si="5"/>
        <v>112.20803292336208</v>
      </c>
      <c r="K43" s="4">
        <f t="shared" si="10"/>
        <v>100</v>
      </c>
      <c r="L43" s="8">
        <f t="shared" si="6"/>
        <v>89.12017918387345</v>
      </c>
      <c r="M43" s="8">
        <f t="shared" si="7"/>
        <v>87.97541553599591</v>
      </c>
      <c r="N43" s="8">
        <f t="shared" si="8"/>
        <v>89.12017918387338</v>
      </c>
    </row>
    <row r="44" spans="1:14" ht="12.75">
      <c r="A44" s="10">
        <v>1369</v>
      </c>
      <c r="D44" s="4">
        <v>5</v>
      </c>
      <c r="E44" s="8">
        <f t="shared" si="2"/>
        <v>60</v>
      </c>
      <c r="F44" s="8">
        <f t="shared" si="9"/>
        <v>5</v>
      </c>
      <c r="H44" s="4">
        <v>117.75</v>
      </c>
      <c r="I44" s="4">
        <f t="shared" si="4"/>
        <v>15.498938428874734</v>
      </c>
      <c r="J44" s="4">
        <f t="shared" si="5"/>
        <v>92.47914801375995</v>
      </c>
      <c r="K44" s="4">
        <f t="shared" si="10"/>
        <v>100</v>
      </c>
      <c r="L44" s="8">
        <f t="shared" si="6"/>
        <v>108.13248407643312</v>
      </c>
      <c r="M44" s="8">
        <f t="shared" si="7"/>
        <v>106.74350418367501</v>
      </c>
      <c r="N44" s="8">
        <f t="shared" si="8"/>
        <v>108.13248407643303</v>
      </c>
    </row>
    <row r="45" spans="1:14" ht="12.75">
      <c r="A45" s="10">
        <v>1370</v>
      </c>
      <c r="D45" s="4">
        <v>5</v>
      </c>
      <c r="E45" s="8">
        <f t="shared" si="2"/>
        <v>60</v>
      </c>
      <c r="F45" s="8">
        <f t="shared" si="9"/>
        <v>5</v>
      </c>
      <c r="H45" s="4">
        <v>162.76</v>
      </c>
      <c r="I45" s="4">
        <f t="shared" si="4"/>
        <v>11.212828704841485</v>
      </c>
      <c r="J45" s="4">
        <f t="shared" si="5"/>
        <v>127.8293514286163</v>
      </c>
      <c r="K45" s="4">
        <f t="shared" si="10"/>
        <v>100</v>
      </c>
      <c r="L45" s="8">
        <f t="shared" si="6"/>
        <v>78.22929466699435</v>
      </c>
      <c r="M45" s="8">
        <f t="shared" si="7"/>
        <v>77.22442625723602</v>
      </c>
      <c r="N45" s="8">
        <f t="shared" si="8"/>
        <v>78.22929466699429</v>
      </c>
    </row>
    <row r="46" spans="1:14" ht="12.75">
      <c r="A46" s="10">
        <v>1371</v>
      </c>
      <c r="D46" s="4">
        <v>5</v>
      </c>
      <c r="E46" s="8">
        <f aca="true" t="shared" si="11" ref="E46:E77">D46*12</f>
        <v>60</v>
      </c>
      <c r="F46" s="8">
        <f t="shared" si="9"/>
        <v>5</v>
      </c>
      <c r="H46" s="4">
        <v>163.26</v>
      </c>
      <c r="I46" s="4">
        <f t="shared" si="4"/>
        <v>11.178488300869779</v>
      </c>
      <c r="J46" s="4">
        <f t="shared" si="5"/>
        <v>128.22204420149853</v>
      </c>
      <c r="K46" s="4">
        <f t="shared" si="10"/>
        <v>100</v>
      </c>
      <c r="L46" s="8">
        <f t="shared" si="6"/>
        <v>77.98970966556412</v>
      </c>
      <c r="M46" s="8">
        <f t="shared" si="7"/>
        <v>76.98791876532975</v>
      </c>
      <c r="N46" s="8">
        <f t="shared" si="8"/>
        <v>77.98970966556406</v>
      </c>
    </row>
    <row r="47" spans="1:14" ht="12.75">
      <c r="A47" s="10">
        <v>1372</v>
      </c>
      <c r="D47" s="4">
        <v>5</v>
      </c>
      <c r="E47" s="8">
        <f t="shared" si="11"/>
        <v>60</v>
      </c>
      <c r="F47" s="8">
        <f t="shared" si="9"/>
        <v>5</v>
      </c>
      <c r="H47" s="4">
        <v>132.96</v>
      </c>
      <c r="I47" s="4">
        <f t="shared" si="4"/>
        <v>13.725932611311672</v>
      </c>
      <c r="J47" s="4">
        <f t="shared" si="5"/>
        <v>104.42486216483672</v>
      </c>
      <c r="K47" s="4">
        <f t="shared" si="10"/>
        <v>100</v>
      </c>
      <c r="L47" s="8">
        <f t="shared" si="6"/>
        <v>95.76263537906136</v>
      </c>
      <c r="M47" s="8">
        <f t="shared" si="7"/>
        <v>94.5325482673566</v>
      </c>
      <c r="N47" s="8">
        <f t="shared" si="8"/>
        <v>95.7626353790613</v>
      </c>
    </row>
    <row r="48" spans="1:14" ht="12.75">
      <c r="A48" s="10">
        <v>1373</v>
      </c>
      <c r="D48" s="4">
        <v>5</v>
      </c>
      <c r="E48" s="8">
        <f t="shared" si="11"/>
        <v>60</v>
      </c>
      <c r="F48" s="8">
        <f t="shared" si="9"/>
        <v>5</v>
      </c>
      <c r="H48" s="4">
        <v>137.2</v>
      </c>
      <c r="I48" s="4">
        <f t="shared" si="4"/>
        <v>13.301749271137027</v>
      </c>
      <c r="J48" s="4">
        <f t="shared" si="5"/>
        <v>107.75489687887784</v>
      </c>
      <c r="K48" s="4">
        <f t="shared" si="10"/>
        <v>100</v>
      </c>
      <c r="L48" s="8">
        <f t="shared" si="6"/>
        <v>92.80320699708454</v>
      </c>
      <c r="M48" s="8">
        <f t="shared" si="7"/>
        <v>91.6111342392692</v>
      </c>
      <c r="N48" s="8">
        <f t="shared" si="8"/>
        <v>92.80320699708447</v>
      </c>
    </row>
    <row r="49" spans="1:14" ht="12.75">
      <c r="A49" s="10">
        <v>1374</v>
      </c>
      <c r="D49" s="4">
        <v>5</v>
      </c>
      <c r="E49" s="8">
        <f t="shared" si="11"/>
        <v>60</v>
      </c>
      <c r="F49" s="8">
        <f t="shared" si="9"/>
        <v>5</v>
      </c>
      <c r="H49" s="4">
        <v>136.15</v>
      </c>
      <c r="I49" s="4">
        <f t="shared" si="4"/>
        <v>13.404333455747336</v>
      </c>
      <c r="J49" s="4">
        <f t="shared" si="5"/>
        <v>106.93024205582522</v>
      </c>
      <c r="K49" s="4">
        <f t="shared" si="10"/>
        <v>100</v>
      </c>
      <c r="L49" s="8">
        <f t="shared" si="6"/>
        <v>93.51891296364303</v>
      </c>
      <c r="M49" s="8">
        <f t="shared" si="7"/>
        <v>92.31764684265687</v>
      </c>
      <c r="N49" s="8">
        <f t="shared" si="8"/>
        <v>93.51891296364295</v>
      </c>
    </row>
    <row r="50" spans="1:14" ht="12.75">
      <c r="A50" s="10">
        <v>1375</v>
      </c>
      <c r="D50" s="4">
        <v>5</v>
      </c>
      <c r="E50" s="8">
        <f t="shared" si="11"/>
        <v>60</v>
      </c>
      <c r="F50" s="8">
        <f t="shared" si="9"/>
        <v>5</v>
      </c>
      <c r="H50" s="4">
        <v>164.85</v>
      </c>
      <c r="I50" s="4">
        <f t="shared" si="4"/>
        <v>11.070670306339096</v>
      </c>
      <c r="J50" s="4">
        <f t="shared" si="5"/>
        <v>129.47080721926395</v>
      </c>
      <c r="K50" s="4">
        <f t="shared" si="10"/>
        <v>100</v>
      </c>
      <c r="L50" s="8">
        <f t="shared" si="6"/>
        <v>77.23748862602365</v>
      </c>
      <c r="M50" s="8">
        <f t="shared" si="7"/>
        <v>76.24536013119645</v>
      </c>
      <c r="N50" s="8">
        <f t="shared" si="8"/>
        <v>77.2374886260236</v>
      </c>
    </row>
    <row r="51" spans="1:14" ht="12.75">
      <c r="A51" s="10">
        <v>1376</v>
      </c>
      <c r="D51" s="4">
        <v>5</v>
      </c>
      <c r="E51" s="8">
        <f t="shared" si="11"/>
        <v>60</v>
      </c>
      <c r="F51" s="8">
        <f t="shared" si="9"/>
        <v>5</v>
      </c>
      <c r="H51" s="4">
        <v>150.02</v>
      </c>
      <c r="I51" s="4">
        <f t="shared" si="4"/>
        <v>12.165044660711905</v>
      </c>
      <c r="J51" s="4">
        <f t="shared" si="5"/>
        <v>117.82353957557767</v>
      </c>
      <c r="K51" s="4">
        <f t="shared" si="10"/>
        <v>100</v>
      </c>
      <c r="L51" s="8">
        <f t="shared" si="6"/>
        <v>84.87268364218103</v>
      </c>
      <c r="M51" s="8">
        <f t="shared" si="7"/>
        <v>83.78247978687997</v>
      </c>
      <c r="N51" s="8">
        <f t="shared" si="8"/>
        <v>84.87268364218097</v>
      </c>
    </row>
    <row r="52" spans="1:14" ht="12.75">
      <c r="A52" s="10">
        <v>1377</v>
      </c>
      <c r="D52" s="4">
        <v>5</v>
      </c>
      <c r="E52" s="8">
        <f t="shared" si="11"/>
        <v>60</v>
      </c>
      <c r="F52" s="8">
        <f t="shared" si="9"/>
        <v>5</v>
      </c>
      <c r="H52" s="4">
        <v>139.15</v>
      </c>
      <c r="I52" s="4">
        <f t="shared" si="4"/>
        <v>13.115343154868846</v>
      </c>
      <c r="J52" s="4">
        <f t="shared" si="5"/>
        <v>109.28639869311847</v>
      </c>
      <c r="K52" s="4">
        <f t="shared" si="10"/>
        <v>100</v>
      </c>
      <c r="L52" s="8">
        <f t="shared" si="6"/>
        <v>91.50269493352495</v>
      </c>
      <c r="M52" s="8">
        <f t="shared" si="7"/>
        <v>90.32732747127369</v>
      </c>
      <c r="N52" s="8">
        <f t="shared" si="8"/>
        <v>91.5026949335249</v>
      </c>
    </row>
    <row r="53" spans="1:14" ht="12.75">
      <c r="A53" s="10">
        <v>1378</v>
      </c>
      <c r="D53" s="4">
        <v>5</v>
      </c>
      <c r="E53" s="8">
        <f t="shared" si="11"/>
        <v>60</v>
      </c>
      <c r="F53" s="8">
        <f t="shared" si="9"/>
        <v>5</v>
      </c>
      <c r="H53" s="4">
        <v>150.38</v>
      </c>
      <c r="I53" s="4">
        <f t="shared" si="4"/>
        <v>12.135922330097088</v>
      </c>
      <c r="J53" s="4">
        <f t="shared" si="5"/>
        <v>118.10627837205286</v>
      </c>
      <c r="K53" s="4">
        <f t="shared" si="10"/>
        <v>100</v>
      </c>
      <c r="L53" s="8">
        <f t="shared" si="6"/>
        <v>84.66950392339406</v>
      </c>
      <c r="M53" s="8">
        <f t="shared" si="7"/>
        <v>83.58190994565591</v>
      </c>
      <c r="N53" s="8">
        <f t="shared" si="8"/>
        <v>84.669503923394</v>
      </c>
    </row>
    <row r="54" spans="1:14" ht="12.75">
      <c r="A54" s="10">
        <v>1379</v>
      </c>
      <c r="D54" s="4">
        <v>5</v>
      </c>
      <c r="E54" s="8">
        <f t="shared" si="11"/>
        <v>60</v>
      </c>
      <c r="F54" s="8">
        <f t="shared" si="9"/>
        <v>5</v>
      </c>
      <c r="H54" s="4">
        <v>136.24</v>
      </c>
      <c r="I54" s="4">
        <f t="shared" si="4"/>
        <v>13.395478567234292</v>
      </c>
      <c r="J54" s="4">
        <f t="shared" si="5"/>
        <v>107.00092675494402</v>
      </c>
      <c r="K54" s="4">
        <f t="shared" si="10"/>
        <v>100</v>
      </c>
      <c r="L54" s="8">
        <f t="shared" si="6"/>
        <v>93.45713446858484</v>
      </c>
      <c r="M54" s="8">
        <f t="shared" si="7"/>
        <v>92.25666190272854</v>
      </c>
      <c r="N54" s="8">
        <f t="shared" si="8"/>
        <v>93.45713446858477</v>
      </c>
    </row>
    <row r="55" spans="1:14" ht="12.75">
      <c r="A55" s="10">
        <v>1380</v>
      </c>
      <c r="D55" s="4">
        <v>6</v>
      </c>
      <c r="E55" s="8">
        <f t="shared" si="11"/>
        <v>72</v>
      </c>
      <c r="F55" s="8">
        <f t="shared" si="9"/>
        <v>6</v>
      </c>
      <c r="H55" s="4">
        <v>135.53</v>
      </c>
      <c r="I55" s="4">
        <f t="shared" si="4"/>
        <v>16.15878403305541</v>
      </c>
      <c r="J55" s="4">
        <f t="shared" si="5"/>
        <v>106.44330301745126</v>
      </c>
      <c r="K55" s="4">
        <f t="shared" si="10"/>
        <v>120</v>
      </c>
      <c r="L55" s="8">
        <f t="shared" si="6"/>
        <v>112.73607319412677</v>
      </c>
      <c r="M55" s="8">
        <f t="shared" si="7"/>
        <v>111.28795942708834</v>
      </c>
      <c r="N55" s="8">
        <f t="shared" si="8"/>
        <v>112.73607319412666</v>
      </c>
    </row>
    <row r="56" spans="1:14" ht="12.75">
      <c r="A56" s="10">
        <v>1381</v>
      </c>
      <c r="D56" s="4">
        <v>6</v>
      </c>
      <c r="E56" s="8">
        <f t="shared" si="11"/>
        <v>72</v>
      </c>
      <c r="F56" s="8">
        <f t="shared" si="9"/>
        <v>6</v>
      </c>
      <c r="H56" s="4">
        <v>134.94</v>
      </c>
      <c r="I56" s="4">
        <f t="shared" si="4"/>
        <v>16.229435304579813</v>
      </c>
      <c r="J56" s="4">
        <f t="shared" si="5"/>
        <v>105.97992554545026</v>
      </c>
      <c r="K56" s="4">
        <f t="shared" si="10"/>
        <v>120</v>
      </c>
      <c r="L56" s="8">
        <f t="shared" si="6"/>
        <v>113.22899066251668</v>
      </c>
      <c r="M56" s="8">
        <f t="shared" si="7"/>
        <v>111.77454528793005</v>
      </c>
      <c r="N56" s="8">
        <f t="shared" si="8"/>
        <v>113.22899066251657</v>
      </c>
    </row>
    <row r="57" spans="1:14" ht="12.75">
      <c r="A57" s="10">
        <v>1382</v>
      </c>
      <c r="D57" s="4">
        <v>6</v>
      </c>
      <c r="E57" s="8">
        <f t="shared" si="11"/>
        <v>72</v>
      </c>
      <c r="F57" s="8">
        <f t="shared" si="9"/>
        <v>6</v>
      </c>
      <c r="H57" s="4">
        <v>146.43</v>
      </c>
      <c r="I57" s="4">
        <f aca="true" t="shared" si="12" ref="I57:I88">(365*F57)/H57</f>
        <v>14.955951649252201</v>
      </c>
      <c r="J57" s="4">
        <f aca="true" t="shared" si="13" ref="J57:J88">(H57/127.326)*100</f>
        <v>115.0040054662834</v>
      </c>
      <c r="K57" s="4">
        <f t="shared" si="10"/>
        <v>120</v>
      </c>
      <c r="L57" s="8">
        <f aca="true" t="shared" si="14" ref="L57:L88">K57/J57*100</f>
        <v>104.34419176398279</v>
      </c>
      <c r="M57" s="8">
        <f aca="true" t="shared" si="15" ref="M57:M88">(I57/14.5197954174387)*100</f>
        <v>103.00387312130903</v>
      </c>
      <c r="N57" s="8">
        <f aca="true" t="shared" si="16" ref="N57:N88">(I57/14.3332862102006)*100</f>
        <v>104.34419176398268</v>
      </c>
    </row>
    <row r="58" spans="1:14" ht="12.75">
      <c r="A58" s="10">
        <v>1383</v>
      </c>
      <c r="D58" s="4">
        <v>6</v>
      </c>
      <c r="E58" s="8">
        <f t="shared" si="11"/>
        <v>72</v>
      </c>
      <c r="F58" s="8">
        <f t="shared" si="9"/>
        <v>6</v>
      </c>
      <c r="H58" s="4">
        <v>144.78</v>
      </c>
      <c r="I58" s="4">
        <f t="shared" si="12"/>
        <v>15.126398673849978</v>
      </c>
      <c r="J58" s="4">
        <f t="shared" si="13"/>
        <v>113.70811931577211</v>
      </c>
      <c r="K58" s="4">
        <f t="shared" si="10"/>
        <v>120</v>
      </c>
      <c r="L58" s="8">
        <f t="shared" si="14"/>
        <v>105.53336096145878</v>
      </c>
      <c r="M58" s="8">
        <f t="shared" si="15"/>
        <v>104.17776724100898</v>
      </c>
      <c r="N58" s="8">
        <f t="shared" si="16"/>
        <v>105.53336096145867</v>
      </c>
    </row>
    <row r="59" spans="1:14" ht="12.75">
      <c r="A59" s="10">
        <v>1384</v>
      </c>
      <c r="D59" s="4">
        <v>6</v>
      </c>
      <c r="E59" s="8">
        <f t="shared" si="11"/>
        <v>72</v>
      </c>
      <c r="F59" s="8">
        <f t="shared" si="9"/>
        <v>6</v>
      </c>
      <c r="H59" s="4">
        <v>155.63</v>
      </c>
      <c r="I59" s="4">
        <f t="shared" si="12"/>
        <v>14.071837049412068</v>
      </c>
      <c r="J59" s="4">
        <f t="shared" si="13"/>
        <v>122.22955248731601</v>
      </c>
      <c r="K59" s="4">
        <f t="shared" si="10"/>
        <v>120</v>
      </c>
      <c r="L59" s="8">
        <f t="shared" si="14"/>
        <v>98.17593009059951</v>
      </c>
      <c r="M59" s="8">
        <f t="shared" si="15"/>
        <v>96.91484380359367</v>
      </c>
      <c r="N59" s="8">
        <f t="shared" si="16"/>
        <v>98.17593009059942</v>
      </c>
    </row>
    <row r="60" spans="1:14" ht="12.75">
      <c r="A60" s="10">
        <v>1385</v>
      </c>
      <c r="D60" s="4">
        <v>6</v>
      </c>
      <c r="E60" s="8">
        <f t="shared" si="11"/>
        <v>72</v>
      </c>
      <c r="F60" s="8">
        <f t="shared" si="9"/>
        <v>6</v>
      </c>
      <c r="H60" s="4">
        <v>177.68</v>
      </c>
      <c r="I60" s="4">
        <f t="shared" si="12"/>
        <v>12.325529040972535</v>
      </c>
      <c r="J60" s="4">
        <f t="shared" si="13"/>
        <v>139.54730377142138</v>
      </c>
      <c r="K60" s="4">
        <f t="shared" si="10"/>
        <v>120</v>
      </c>
      <c r="L60" s="8">
        <f t="shared" si="14"/>
        <v>85.99234579018461</v>
      </c>
      <c r="M60" s="8">
        <f t="shared" si="15"/>
        <v>84.88775968681496</v>
      </c>
      <c r="N60" s="8">
        <f t="shared" si="16"/>
        <v>85.99234579018453</v>
      </c>
    </row>
    <row r="61" spans="1:14" ht="12.75">
      <c r="A61" s="10">
        <v>1386</v>
      </c>
      <c r="D61" s="4">
        <v>6</v>
      </c>
      <c r="E61" s="8">
        <f t="shared" si="11"/>
        <v>72</v>
      </c>
      <c r="F61" s="8">
        <f t="shared" si="9"/>
        <v>6</v>
      </c>
      <c r="H61" s="4">
        <v>168.92</v>
      </c>
      <c r="I61" s="4">
        <f t="shared" si="12"/>
        <v>12.964717025811035</v>
      </c>
      <c r="J61" s="4">
        <f t="shared" si="13"/>
        <v>132.6673263905251</v>
      </c>
      <c r="K61" s="4">
        <f t="shared" si="10"/>
        <v>120</v>
      </c>
      <c r="L61" s="8">
        <f t="shared" si="14"/>
        <v>90.45181150840635</v>
      </c>
      <c r="M61" s="8">
        <f t="shared" si="15"/>
        <v>89.28994281999339</v>
      </c>
      <c r="N61" s="8">
        <f t="shared" si="16"/>
        <v>90.45181150840628</v>
      </c>
    </row>
    <row r="62" spans="1:14" ht="12.75">
      <c r="A62" s="10">
        <v>1387</v>
      </c>
      <c r="D62" s="4">
        <v>6</v>
      </c>
      <c r="E62" s="8">
        <f t="shared" si="11"/>
        <v>72</v>
      </c>
      <c r="F62" s="8">
        <f t="shared" si="9"/>
        <v>6</v>
      </c>
      <c r="H62" s="4">
        <v>170.68</v>
      </c>
      <c r="I62" s="4">
        <f t="shared" si="12"/>
        <v>12.831028825872979</v>
      </c>
      <c r="J62" s="4">
        <f t="shared" si="13"/>
        <v>134.0496049510705</v>
      </c>
      <c r="K62" s="4">
        <f t="shared" si="10"/>
        <v>120</v>
      </c>
      <c r="L62" s="8">
        <f t="shared" si="14"/>
        <v>89.51910007030699</v>
      </c>
      <c r="M62" s="8">
        <f t="shared" si="15"/>
        <v>88.36921221674058</v>
      </c>
      <c r="N62" s="8">
        <f t="shared" si="16"/>
        <v>89.51910007030693</v>
      </c>
    </row>
    <row r="63" spans="1:14" ht="12.75">
      <c r="A63" s="10">
        <v>1388</v>
      </c>
      <c r="D63" s="4">
        <v>6</v>
      </c>
      <c r="E63" s="8">
        <f t="shared" si="11"/>
        <v>72</v>
      </c>
      <c r="F63" s="8">
        <f t="shared" si="9"/>
        <v>6</v>
      </c>
      <c r="H63" s="4">
        <v>134.4</v>
      </c>
      <c r="I63" s="4">
        <f t="shared" si="12"/>
        <v>16.294642857142858</v>
      </c>
      <c r="J63" s="4">
        <f t="shared" si="13"/>
        <v>105.55581735073748</v>
      </c>
      <c r="K63" s="4">
        <f t="shared" si="10"/>
        <v>120</v>
      </c>
      <c r="L63" s="8">
        <f t="shared" si="14"/>
        <v>113.68392857142857</v>
      </c>
      <c r="M63" s="8">
        <f t="shared" si="15"/>
        <v>112.22363944310479</v>
      </c>
      <c r="N63" s="8">
        <f t="shared" si="16"/>
        <v>113.68392857142848</v>
      </c>
    </row>
    <row r="64" spans="1:14" ht="12.75">
      <c r="A64" s="10">
        <v>1389</v>
      </c>
      <c r="D64" s="4">
        <v>6</v>
      </c>
      <c r="E64" s="8">
        <f t="shared" si="11"/>
        <v>72</v>
      </c>
      <c r="F64" s="8">
        <f t="shared" si="9"/>
        <v>6</v>
      </c>
      <c r="H64" s="4">
        <v>154.75</v>
      </c>
      <c r="I64" s="4">
        <f t="shared" si="12"/>
        <v>14.151857835218093</v>
      </c>
      <c r="J64" s="4">
        <f t="shared" si="13"/>
        <v>121.53841320704335</v>
      </c>
      <c r="K64" s="4">
        <f t="shared" si="10"/>
        <v>120</v>
      </c>
      <c r="L64" s="8">
        <f t="shared" si="14"/>
        <v>98.73421647819062</v>
      </c>
      <c r="M64" s="8">
        <f t="shared" si="15"/>
        <v>97.4659589089065</v>
      </c>
      <c r="N64" s="8">
        <f t="shared" si="16"/>
        <v>98.73421647819055</v>
      </c>
    </row>
    <row r="65" spans="1:14" ht="12.75">
      <c r="A65" s="10">
        <v>1390</v>
      </c>
      <c r="D65" s="4">
        <v>6</v>
      </c>
      <c r="E65" s="8">
        <f t="shared" si="11"/>
        <v>72</v>
      </c>
      <c r="F65" s="8">
        <f t="shared" si="9"/>
        <v>6</v>
      </c>
      <c r="H65" s="4">
        <v>166.55</v>
      </c>
      <c r="I65" s="4">
        <f t="shared" si="12"/>
        <v>13.149204443110177</v>
      </c>
      <c r="J65" s="4">
        <f t="shared" si="13"/>
        <v>130.80596264706347</v>
      </c>
      <c r="K65" s="4">
        <f t="shared" si="10"/>
        <v>120</v>
      </c>
      <c r="L65" s="8">
        <f t="shared" si="14"/>
        <v>91.73893725607924</v>
      </c>
      <c r="M65" s="8">
        <f t="shared" si="15"/>
        <v>90.5605352215748</v>
      </c>
      <c r="N65" s="8">
        <f t="shared" si="16"/>
        <v>91.73893725607918</v>
      </c>
    </row>
    <row r="66" spans="1:14" ht="12.75">
      <c r="A66" s="10">
        <v>1391</v>
      </c>
      <c r="D66" s="4">
        <v>6</v>
      </c>
      <c r="E66" s="8">
        <f t="shared" si="11"/>
        <v>72</v>
      </c>
      <c r="F66" s="8">
        <f t="shared" si="9"/>
        <v>6</v>
      </c>
      <c r="H66" s="4">
        <v>135.25</v>
      </c>
      <c r="I66" s="4">
        <f t="shared" si="12"/>
        <v>16.192236598890943</v>
      </c>
      <c r="J66" s="4">
        <f t="shared" si="13"/>
        <v>106.22339506463723</v>
      </c>
      <c r="K66" s="4">
        <f t="shared" si="10"/>
        <v>120</v>
      </c>
      <c r="L66" s="8">
        <f t="shared" si="14"/>
        <v>112.96946395563772</v>
      </c>
      <c r="M66" s="8">
        <f t="shared" si="15"/>
        <v>111.51835224512594</v>
      </c>
      <c r="N66" s="8">
        <f t="shared" si="16"/>
        <v>112.96946395563762</v>
      </c>
    </row>
    <row r="67" spans="1:14" ht="12.75">
      <c r="A67" s="10">
        <v>1392</v>
      </c>
      <c r="D67" s="4">
        <v>6</v>
      </c>
      <c r="E67" s="8">
        <f t="shared" si="11"/>
        <v>72</v>
      </c>
      <c r="F67" s="8">
        <f t="shared" si="9"/>
        <v>6</v>
      </c>
      <c r="H67" s="4">
        <v>114.55</v>
      </c>
      <c r="I67" s="4">
        <f t="shared" si="12"/>
        <v>19.11828895678743</v>
      </c>
      <c r="J67" s="4">
        <f t="shared" si="13"/>
        <v>89.96591426731383</v>
      </c>
      <c r="K67" s="4">
        <f t="shared" si="10"/>
        <v>120</v>
      </c>
      <c r="L67" s="8">
        <f t="shared" si="14"/>
        <v>133.38384984722828</v>
      </c>
      <c r="M67" s="8">
        <f t="shared" si="15"/>
        <v>131.67051192626175</v>
      </c>
      <c r="N67" s="8">
        <f t="shared" si="16"/>
        <v>133.3838498472282</v>
      </c>
    </row>
    <row r="68" spans="1:14" ht="12.75">
      <c r="A68" s="10">
        <v>1393</v>
      </c>
      <c r="D68" s="4">
        <v>6</v>
      </c>
      <c r="E68" s="8">
        <f t="shared" si="11"/>
        <v>72</v>
      </c>
      <c r="F68" s="8">
        <f t="shared" si="9"/>
        <v>6</v>
      </c>
      <c r="H68" s="4">
        <v>100.49</v>
      </c>
      <c r="I68" s="4">
        <f t="shared" si="12"/>
        <v>21.793213255050254</v>
      </c>
      <c r="J68" s="4">
        <f t="shared" si="13"/>
        <v>78.92339349386613</v>
      </c>
      <c r="K68" s="4">
        <f t="shared" si="10"/>
        <v>120</v>
      </c>
      <c r="L68" s="8">
        <f t="shared" si="14"/>
        <v>152.04617374863173</v>
      </c>
      <c r="M68" s="8">
        <f t="shared" si="15"/>
        <v>150.093115147311</v>
      </c>
      <c r="N68" s="8">
        <f t="shared" si="16"/>
        <v>152.0461737486316</v>
      </c>
    </row>
    <row r="69" spans="1:14" ht="12.75">
      <c r="A69" s="10">
        <v>1394</v>
      </c>
      <c r="D69" s="4">
        <v>6</v>
      </c>
      <c r="E69" s="8">
        <f t="shared" si="11"/>
        <v>72</v>
      </c>
      <c r="F69" s="8">
        <f t="shared" si="9"/>
        <v>6</v>
      </c>
      <c r="H69" s="4">
        <v>111.74</v>
      </c>
      <c r="I69" s="4">
        <f t="shared" si="12"/>
        <v>19.59906926794344</v>
      </c>
      <c r="J69" s="4">
        <f t="shared" si="13"/>
        <v>87.75898088371582</v>
      </c>
      <c r="K69" s="4">
        <f t="shared" si="10"/>
        <v>120</v>
      </c>
      <c r="L69" s="8">
        <f t="shared" si="14"/>
        <v>136.73814211562555</v>
      </c>
      <c r="M69" s="8">
        <f t="shared" si="15"/>
        <v>134.9817177479263</v>
      </c>
      <c r="N69" s="8">
        <f t="shared" si="16"/>
        <v>136.73814211562544</v>
      </c>
    </row>
    <row r="70" spans="1:14" ht="12.75">
      <c r="A70" s="10">
        <v>1395</v>
      </c>
      <c r="D70" s="4">
        <v>6</v>
      </c>
      <c r="E70" s="8">
        <f t="shared" si="11"/>
        <v>72</v>
      </c>
      <c r="F70" s="8">
        <f t="shared" si="9"/>
        <v>6</v>
      </c>
      <c r="H70" s="4">
        <v>101.64</v>
      </c>
      <c r="I70" s="4">
        <f t="shared" si="12"/>
        <v>21.54663518299882</v>
      </c>
      <c r="J70" s="4">
        <f t="shared" si="13"/>
        <v>79.82658687149522</v>
      </c>
      <c r="K70" s="4">
        <f t="shared" si="10"/>
        <v>120</v>
      </c>
      <c r="L70" s="8">
        <f t="shared" si="14"/>
        <v>150.32585596221958</v>
      </c>
      <c r="M70" s="8">
        <f t="shared" si="15"/>
        <v>148.39489513137823</v>
      </c>
      <c r="N70" s="8">
        <f t="shared" si="16"/>
        <v>150.3258559622195</v>
      </c>
    </row>
    <row r="71" spans="1:14" ht="12.75">
      <c r="A71" s="10">
        <v>1396</v>
      </c>
      <c r="D71" s="4">
        <v>6</v>
      </c>
      <c r="E71" s="8">
        <f t="shared" si="11"/>
        <v>72</v>
      </c>
      <c r="F71" s="8">
        <f aca="true" t="shared" si="17" ref="F71:F102">E71/12</f>
        <v>6</v>
      </c>
      <c r="H71" s="4">
        <v>106.76</v>
      </c>
      <c r="I71" s="4">
        <f t="shared" si="12"/>
        <v>20.51330086174597</v>
      </c>
      <c r="J71" s="4">
        <f t="shared" si="13"/>
        <v>83.84776086580902</v>
      </c>
      <c r="K71" s="4">
        <f aca="true" t="shared" si="18" ref="K71:K102">F71/5*100</f>
        <v>120</v>
      </c>
      <c r="L71" s="8">
        <f t="shared" si="14"/>
        <v>143.11652304233795</v>
      </c>
      <c r="M71" s="8">
        <f t="shared" si="15"/>
        <v>141.27816730192282</v>
      </c>
      <c r="N71" s="8">
        <f t="shared" si="16"/>
        <v>143.11652304233783</v>
      </c>
    </row>
    <row r="72" spans="1:14" ht="12.75">
      <c r="A72" s="10">
        <v>1397</v>
      </c>
      <c r="D72" s="4">
        <v>6</v>
      </c>
      <c r="E72" s="8">
        <f t="shared" si="11"/>
        <v>72</v>
      </c>
      <c r="F72" s="8">
        <f t="shared" si="17"/>
        <v>6</v>
      </c>
      <c r="H72" s="4">
        <v>129.61</v>
      </c>
      <c r="I72" s="4">
        <f t="shared" si="12"/>
        <v>16.896844379291718</v>
      </c>
      <c r="J72" s="4">
        <f t="shared" si="13"/>
        <v>101.79382058652595</v>
      </c>
      <c r="K72" s="4">
        <f t="shared" si="18"/>
        <v>120</v>
      </c>
      <c r="L72" s="8">
        <f t="shared" si="14"/>
        <v>117.88534835275053</v>
      </c>
      <c r="M72" s="8">
        <f t="shared" si="15"/>
        <v>116.37109128271955</v>
      </c>
      <c r="N72" s="8">
        <f t="shared" si="16"/>
        <v>117.88534835275044</v>
      </c>
    </row>
    <row r="73" spans="1:14" ht="12.75">
      <c r="A73" s="10">
        <v>1398</v>
      </c>
      <c r="D73" s="4">
        <v>5</v>
      </c>
      <c r="E73" s="8">
        <f t="shared" si="11"/>
        <v>60</v>
      </c>
      <c r="F73" s="8">
        <f t="shared" si="17"/>
        <v>5</v>
      </c>
      <c r="H73" s="4">
        <v>118.83</v>
      </c>
      <c r="I73" s="4">
        <f t="shared" si="12"/>
        <v>15.358074560296222</v>
      </c>
      <c r="J73" s="4">
        <f t="shared" si="13"/>
        <v>93.32736440318553</v>
      </c>
      <c r="K73" s="4">
        <f t="shared" si="18"/>
        <v>100</v>
      </c>
      <c r="L73" s="8">
        <f t="shared" si="14"/>
        <v>107.14970966927544</v>
      </c>
      <c r="M73" s="8">
        <f t="shared" si="15"/>
        <v>105.77335367859746</v>
      </c>
      <c r="N73" s="8">
        <f t="shared" si="16"/>
        <v>107.14970966927535</v>
      </c>
    </row>
    <row r="74" spans="1:14" ht="12.75">
      <c r="A74" s="10">
        <v>1399</v>
      </c>
      <c r="D74" s="4">
        <v>5</v>
      </c>
      <c r="E74" s="8">
        <f t="shared" si="11"/>
        <v>60</v>
      </c>
      <c r="F74" s="8">
        <f t="shared" si="17"/>
        <v>5</v>
      </c>
      <c r="H74" s="4">
        <v>104.95</v>
      </c>
      <c r="I74" s="4">
        <f t="shared" si="12"/>
        <v>17.389232968080037</v>
      </c>
      <c r="J74" s="4">
        <f t="shared" si="13"/>
        <v>82.42621302797544</v>
      </c>
      <c r="K74" s="4">
        <f t="shared" si="18"/>
        <v>100</v>
      </c>
      <c r="L74" s="8">
        <f t="shared" si="14"/>
        <v>121.3206288708909</v>
      </c>
      <c r="M74" s="8">
        <f t="shared" si="15"/>
        <v>119.76224504647675</v>
      </c>
      <c r="N74" s="8">
        <f t="shared" si="16"/>
        <v>121.32062887089079</v>
      </c>
    </row>
    <row r="75" spans="1:14" ht="12.75">
      <c r="A75" s="10">
        <v>1400</v>
      </c>
      <c r="D75" s="4">
        <v>5</v>
      </c>
      <c r="E75" s="8">
        <f t="shared" si="11"/>
        <v>60</v>
      </c>
      <c r="F75" s="8">
        <f t="shared" si="17"/>
        <v>5</v>
      </c>
      <c r="H75" s="4">
        <v>112.35</v>
      </c>
      <c r="I75" s="4">
        <f t="shared" si="12"/>
        <v>16.24388072986204</v>
      </c>
      <c r="J75" s="4">
        <f t="shared" si="13"/>
        <v>88.23806606663211</v>
      </c>
      <c r="K75" s="4">
        <f t="shared" si="18"/>
        <v>100</v>
      </c>
      <c r="L75" s="8">
        <f t="shared" si="14"/>
        <v>113.32977303070761</v>
      </c>
      <c r="M75" s="8">
        <f t="shared" si="15"/>
        <v>111.87403308969945</v>
      </c>
      <c r="N75" s="8">
        <f t="shared" si="16"/>
        <v>113.32977303070753</v>
      </c>
    </row>
    <row r="76" spans="1:14" ht="12.75">
      <c r="A76" s="10">
        <v>1401</v>
      </c>
      <c r="D76" s="4">
        <v>5</v>
      </c>
      <c r="E76" s="8">
        <f t="shared" si="11"/>
        <v>60</v>
      </c>
      <c r="F76" s="8">
        <f t="shared" si="17"/>
        <v>5</v>
      </c>
      <c r="H76" s="4">
        <v>112.13</v>
      </c>
      <c r="I76" s="4">
        <f t="shared" si="12"/>
        <v>16.27575136002854</v>
      </c>
      <c r="J76" s="4">
        <f t="shared" si="13"/>
        <v>88.06528124656394</v>
      </c>
      <c r="K76" s="4">
        <f t="shared" si="18"/>
        <v>100</v>
      </c>
      <c r="L76" s="8">
        <f t="shared" si="14"/>
        <v>113.5521269954517</v>
      </c>
      <c r="M76" s="8">
        <f t="shared" si="15"/>
        <v>112.09353088047567</v>
      </c>
      <c r="N76" s="8">
        <f t="shared" si="16"/>
        <v>113.55212699545163</v>
      </c>
    </row>
    <row r="77" spans="1:14" ht="12.75">
      <c r="A77" s="10">
        <v>1402</v>
      </c>
      <c r="D77" s="4">
        <v>5</v>
      </c>
      <c r="E77" s="8">
        <f t="shared" si="11"/>
        <v>60</v>
      </c>
      <c r="F77" s="8">
        <f t="shared" si="17"/>
        <v>5</v>
      </c>
      <c r="H77" s="4">
        <v>113.12</v>
      </c>
      <c r="I77" s="4">
        <f t="shared" si="12"/>
        <v>16.133309759547384</v>
      </c>
      <c r="J77" s="4">
        <f t="shared" si="13"/>
        <v>88.84281293687071</v>
      </c>
      <c r="K77" s="4">
        <f t="shared" si="18"/>
        <v>100</v>
      </c>
      <c r="L77" s="8">
        <f t="shared" si="14"/>
        <v>112.5583451202263</v>
      </c>
      <c r="M77" s="8">
        <f t="shared" si="15"/>
        <v>111.11251430010374</v>
      </c>
      <c r="N77" s="8">
        <f t="shared" si="16"/>
        <v>112.55834512022622</v>
      </c>
    </row>
    <row r="78" spans="1:14" ht="12.75">
      <c r="A78" s="10">
        <v>1403</v>
      </c>
      <c r="D78" s="4">
        <v>5</v>
      </c>
      <c r="E78" s="8">
        <f aca="true" t="shared" si="19" ref="E78:E109">D78*12</f>
        <v>60</v>
      </c>
      <c r="F78" s="8">
        <f t="shared" si="17"/>
        <v>5</v>
      </c>
      <c r="H78" s="4">
        <v>117.02</v>
      </c>
      <c r="I78" s="4">
        <f t="shared" si="12"/>
        <v>15.59562467954196</v>
      </c>
      <c r="J78" s="4">
        <f t="shared" si="13"/>
        <v>91.90581656535193</v>
      </c>
      <c r="K78" s="4">
        <f t="shared" si="18"/>
        <v>100</v>
      </c>
      <c r="L78" s="8">
        <f t="shared" si="14"/>
        <v>108.80704153136216</v>
      </c>
      <c r="M78" s="8">
        <f t="shared" si="15"/>
        <v>107.4093968349661</v>
      </c>
      <c r="N78" s="8">
        <f t="shared" si="16"/>
        <v>108.80704153136207</v>
      </c>
    </row>
    <row r="79" spans="1:14" ht="12.75">
      <c r="A79" s="10">
        <v>1404</v>
      </c>
      <c r="D79" s="4">
        <v>5</v>
      </c>
      <c r="E79" s="8">
        <f t="shared" si="19"/>
        <v>60</v>
      </c>
      <c r="F79" s="8">
        <f t="shared" si="17"/>
        <v>5</v>
      </c>
      <c r="H79" s="4">
        <v>108.65</v>
      </c>
      <c r="I79" s="4">
        <f t="shared" si="12"/>
        <v>16.79705476300046</v>
      </c>
      <c r="J79" s="4">
        <f t="shared" si="13"/>
        <v>85.33213954730378</v>
      </c>
      <c r="K79" s="4">
        <f t="shared" si="18"/>
        <v>100</v>
      </c>
      <c r="L79" s="8">
        <f t="shared" si="14"/>
        <v>117.18913943856417</v>
      </c>
      <c r="M79" s="8">
        <f t="shared" si="15"/>
        <v>115.68382528879646</v>
      </c>
      <c r="N79" s="8">
        <f t="shared" si="16"/>
        <v>117.1891394385641</v>
      </c>
    </row>
    <row r="80" spans="1:14" ht="12.75">
      <c r="A80" s="10">
        <v>1405</v>
      </c>
      <c r="D80" s="4">
        <v>5</v>
      </c>
      <c r="E80" s="8">
        <f t="shared" si="19"/>
        <v>60</v>
      </c>
      <c r="F80" s="8">
        <f t="shared" si="17"/>
        <v>5</v>
      </c>
      <c r="H80" s="4">
        <v>106.55</v>
      </c>
      <c r="I80" s="4">
        <f t="shared" si="12"/>
        <v>17.12810886907555</v>
      </c>
      <c r="J80" s="4">
        <f t="shared" si="13"/>
        <v>83.6828299011985</v>
      </c>
      <c r="K80" s="4">
        <f t="shared" si="18"/>
        <v>100</v>
      </c>
      <c r="L80" s="8">
        <f t="shared" si="14"/>
        <v>119.49882684185829</v>
      </c>
      <c r="M80" s="8">
        <f t="shared" si="15"/>
        <v>117.96384437003972</v>
      </c>
      <c r="N80" s="8">
        <f t="shared" si="16"/>
        <v>119.49882684185818</v>
      </c>
    </row>
    <row r="81" spans="1:14" ht="12.75">
      <c r="A81" s="10">
        <v>1406</v>
      </c>
      <c r="D81" s="4">
        <v>5</v>
      </c>
      <c r="E81" s="8">
        <f t="shared" si="19"/>
        <v>60</v>
      </c>
      <c r="F81" s="8">
        <f t="shared" si="17"/>
        <v>5</v>
      </c>
      <c r="H81" s="4">
        <v>107.46</v>
      </c>
      <c r="I81" s="4">
        <f t="shared" si="12"/>
        <v>16.983063465475528</v>
      </c>
      <c r="J81" s="4">
        <f t="shared" si="13"/>
        <v>84.39753074784412</v>
      </c>
      <c r="K81" s="4">
        <f t="shared" si="18"/>
        <v>100</v>
      </c>
      <c r="L81" s="8">
        <f t="shared" si="14"/>
        <v>118.48687883863764</v>
      </c>
      <c r="M81" s="8">
        <f t="shared" si="15"/>
        <v>116.96489500863332</v>
      </c>
      <c r="N81" s="8">
        <f t="shared" si="16"/>
        <v>118.48687883863755</v>
      </c>
    </row>
    <row r="82" spans="1:14" ht="12.75">
      <c r="A82" s="10">
        <v>1407</v>
      </c>
      <c r="D82" s="4">
        <v>5</v>
      </c>
      <c r="E82" s="8">
        <f t="shared" si="19"/>
        <v>60</v>
      </c>
      <c r="F82" s="8">
        <f t="shared" si="17"/>
        <v>5</v>
      </c>
      <c r="H82" s="4">
        <v>124.88</v>
      </c>
      <c r="I82" s="4">
        <f t="shared" si="12"/>
        <v>14.614029468289559</v>
      </c>
      <c r="J82" s="4">
        <f t="shared" si="13"/>
        <v>98.07894695506025</v>
      </c>
      <c r="K82" s="4">
        <f t="shared" si="18"/>
        <v>100</v>
      </c>
      <c r="L82" s="8">
        <f t="shared" si="14"/>
        <v>101.95868033311979</v>
      </c>
      <c r="M82" s="8">
        <f t="shared" si="15"/>
        <v>100.64900398484733</v>
      </c>
      <c r="N82" s="8">
        <f t="shared" si="16"/>
        <v>101.95868033311972</v>
      </c>
    </row>
    <row r="83" spans="1:14" ht="12.75">
      <c r="A83" s="10">
        <v>1408</v>
      </c>
      <c r="D83" s="4">
        <v>5</v>
      </c>
      <c r="E83" s="8">
        <f t="shared" si="19"/>
        <v>60</v>
      </c>
      <c r="F83" s="8">
        <f t="shared" si="17"/>
        <v>5</v>
      </c>
      <c r="H83" s="4">
        <v>131.54</v>
      </c>
      <c r="I83" s="4">
        <f t="shared" si="12"/>
        <v>13.874106735593736</v>
      </c>
      <c r="J83" s="4">
        <f t="shared" si="13"/>
        <v>103.30961468985124</v>
      </c>
      <c r="K83" s="4">
        <f t="shared" si="18"/>
        <v>100</v>
      </c>
      <c r="L83" s="8">
        <f t="shared" si="14"/>
        <v>96.79641173787441</v>
      </c>
      <c r="M83" s="8">
        <f t="shared" si="15"/>
        <v>95.55304559546704</v>
      </c>
      <c r="N83" s="8">
        <f t="shared" si="16"/>
        <v>96.79641173787434</v>
      </c>
    </row>
    <row r="84" spans="1:14" ht="12.75">
      <c r="A84" s="10">
        <v>1409</v>
      </c>
      <c r="D84" s="4">
        <v>5</v>
      </c>
      <c r="E84" s="8">
        <f t="shared" si="19"/>
        <v>60</v>
      </c>
      <c r="F84" s="8">
        <f t="shared" si="17"/>
        <v>5</v>
      </c>
      <c r="H84" s="4">
        <v>159.42</v>
      </c>
      <c r="I84" s="4">
        <f t="shared" si="12"/>
        <v>11.447748086814704</v>
      </c>
      <c r="J84" s="4">
        <f t="shared" si="13"/>
        <v>125.20616370576316</v>
      </c>
      <c r="K84" s="4">
        <f t="shared" si="18"/>
        <v>100</v>
      </c>
      <c r="L84" s="8">
        <f t="shared" si="14"/>
        <v>79.86827248776815</v>
      </c>
      <c r="M84" s="8">
        <f t="shared" si="15"/>
        <v>78.84235113303058</v>
      </c>
      <c r="N84" s="8">
        <f t="shared" si="16"/>
        <v>79.8682724877681</v>
      </c>
    </row>
    <row r="85" spans="1:14" ht="12.75">
      <c r="A85" s="10">
        <v>1410</v>
      </c>
      <c r="D85" s="4">
        <v>5</v>
      </c>
      <c r="E85" s="8">
        <f t="shared" si="19"/>
        <v>60</v>
      </c>
      <c r="F85" s="8">
        <f t="shared" si="17"/>
        <v>5</v>
      </c>
      <c r="H85" s="4">
        <v>134.64</v>
      </c>
      <c r="I85" s="4">
        <f t="shared" si="12"/>
        <v>13.554664289958408</v>
      </c>
      <c r="J85" s="4">
        <f t="shared" si="13"/>
        <v>105.74430988172092</v>
      </c>
      <c r="K85" s="4">
        <f t="shared" si="18"/>
        <v>100</v>
      </c>
      <c r="L85" s="8">
        <f t="shared" si="14"/>
        <v>94.56773618538325</v>
      </c>
      <c r="M85" s="8">
        <f t="shared" si="15"/>
        <v>93.35299775421669</v>
      </c>
      <c r="N85" s="8">
        <f t="shared" si="16"/>
        <v>94.56773618538317</v>
      </c>
    </row>
    <row r="86" spans="1:14" ht="12.75">
      <c r="A86" s="10">
        <v>1411</v>
      </c>
      <c r="D86" s="4">
        <v>5</v>
      </c>
      <c r="E86" s="8">
        <f t="shared" si="19"/>
        <v>60</v>
      </c>
      <c r="F86" s="8">
        <f t="shared" si="17"/>
        <v>5</v>
      </c>
      <c r="H86" s="4">
        <v>105.09</v>
      </c>
      <c r="I86" s="4">
        <f t="shared" si="12"/>
        <v>17.36606718051194</v>
      </c>
      <c r="J86" s="4">
        <f t="shared" si="13"/>
        <v>82.53616700438245</v>
      </c>
      <c r="K86" s="4">
        <f t="shared" si="18"/>
        <v>100</v>
      </c>
      <c r="L86" s="8">
        <f t="shared" si="14"/>
        <v>121.15900656580074</v>
      </c>
      <c r="M86" s="8">
        <f t="shared" si="15"/>
        <v>119.60269880700099</v>
      </c>
      <c r="N86" s="8">
        <f t="shared" si="16"/>
        <v>121.15900656580064</v>
      </c>
    </row>
    <row r="87" spans="1:14" ht="12.75">
      <c r="A87" s="10">
        <v>1412</v>
      </c>
      <c r="D87" s="4">
        <v>5</v>
      </c>
      <c r="E87" s="8">
        <f t="shared" si="19"/>
        <v>60</v>
      </c>
      <c r="F87" s="8">
        <f t="shared" si="17"/>
        <v>5</v>
      </c>
      <c r="H87" s="4">
        <v>114.72</v>
      </c>
      <c r="I87" s="4">
        <f t="shared" si="12"/>
        <v>15.908298465829846</v>
      </c>
      <c r="J87" s="4">
        <f t="shared" si="13"/>
        <v>90.09942981009378</v>
      </c>
      <c r="K87" s="4">
        <f t="shared" si="18"/>
        <v>100</v>
      </c>
      <c r="L87" s="8">
        <f t="shared" si="14"/>
        <v>110.98849372384936</v>
      </c>
      <c r="M87" s="8">
        <f t="shared" si="15"/>
        <v>109.56282790819154</v>
      </c>
      <c r="N87" s="8">
        <f t="shared" si="16"/>
        <v>110.98849372384927</v>
      </c>
    </row>
    <row r="88" spans="1:14" ht="12.75">
      <c r="A88" s="10">
        <v>1413</v>
      </c>
      <c r="D88" s="4">
        <v>5</v>
      </c>
      <c r="E88" s="8">
        <f t="shared" si="19"/>
        <v>60</v>
      </c>
      <c r="F88" s="8">
        <f t="shared" si="17"/>
        <v>5</v>
      </c>
      <c r="H88" s="4">
        <v>126.58</v>
      </c>
      <c r="I88" s="4">
        <f t="shared" si="12"/>
        <v>14.417759519671355</v>
      </c>
      <c r="J88" s="4">
        <f t="shared" si="13"/>
        <v>99.41410238285975</v>
      </c>
      <c r="K88" s="4">
        <f t="shared" si="18"/>
        <v>100</v>
      </c>
      <c r="L88" s="8">
        <f t="shared" si="14"/>
        <v>100.58935060831094</v>
      </c>
      <c r="M88" s="8">
        <f t="shared" si="15"/>
        <v>99.29726353000265</v>
      </c>
      <c r="N88" s="8">
        <f t="shared" si="16"/>
        <v>100.58935060831087</v>
      </c>
    </row>
    <row r="89" spans="1:14" ht="12.75">
      <c r="A89" s="10">
        <v>1414</v>
      </c>
      <c r="D89" s="4">
        <v>5</v>
      </c>
      <c r="E89" s="8">
        <f t="shared" si="19"/>
        <v>60</v>
      </c>
      <c r="F89" s="8">
        <f t="shared" si="17"/>
        <v>5</v>
      </c>
      <c r="H89" s="4">
        <v>124.78</v>
      </c>
      <c r="I89" s="4">
        <f aca="true" t="shared" si="20" ref="I89:I120">(365*F89)/H89</f>
        <v>14.625741304696266</v>
      </c>
      <c r="J89" s="4">
        <f aca="true" t="shared" si="21" ref="J89:J120">(H89/127.326)*100</f>
        <v>98.0004084004838</v>
      </c>
      <c r="K89" s="4">
        <f t="shared" si="18"/>
        <v>100</v>
      </c>
      <c r="L89" s="8">
        <f aca="true" t="shared" si="22" ref="L89:L120">K89/J89*100</f>
        <v>102.04039108831542</v>
      </c>
      <c r="M89" s="8">
        <f aca="true" t="shared" si="23" ref="M89:M120">(I89/14.5197954174387)*100</f>
        <v>100.72966515168886</v>
      </c>
      <c r="N89" s="8">
        <f aca="true" t="shared" si="24" ref="N89:N120">(I89/14.3332862102006)*100</f>
        <v>102.04039108831535</v>
      </c>
    </row>
    <row r="90" spans="1:14" ht="12.75">
      <c r="A90" s="10">
        <v>1415</v>
      </c>
      <c r="D90" s="4">
        <v>5</v>
      </c>
      <c r="E90" s="8">
        <f t="shared" si="19"/>
        <v>60</v>
      </c>
      <c r="F90" s="8">
        <f t="shared" si="17"/>
        <v>5</v>
      </c>
      <c r="H90" s="4">
        <v>136.1</v>
      </c>
      <c r="I90" s="4">
        <f t="shared" si="20"/>
        <v>13.409257898603968</v>
      </c>
      <c r="J90" s="4">
        <f t="shared" si="21"/>
        <v>106.89097277853699</v>
      </c>
      <c r="K90" s="4">
        <f t="shared" si="18"/>
        <v>100</v>
      </c>
      <c r="L90" s="8">
        <f t="shared" si="22"/>
        <v>93.55326965466568</v>
      </c>
      <c r="M90" s="8">
        <f t="shared" si="23"/>
        <v>92.35156221622141</v>
      </c>
      <c r="N90" s="8">
        <f t="shared" si="24"/>
        <v>93.55326965466561</v>
      </c>
    </row>
    <row r="91" spans="1:14" ht="12.75">
      <c r="A91" s="10">
        <v>1416</v>
      </c>
      <c r="D91" s="4">
        <v>5</v>
      </c>
      <c r="E91" s="8">
        <f t="shared" si="19"/>
        <v>60</v>
      </c>
      <c r="F91" s="8">
        <f t="shared" si="17"/>
        <v>5</v>
      </c>
      <c r="H91" s="4">
        <v>146.23</v>
      </c>
      <c r="I91" s="4">
        <f t="shared" si="20"/>
        <v>12.480339191684333</v>
      </c>
      <c r="J91" s="4">
        <f t="shared" si="21"/>
        <v>114.84692835713051</v>
      </c>
      <c r="K91" s="4">
        <f t="shared" si="18"/>
        <v>100</v>
      </c>
      <c r="L91" s="8">
        <f t="shared" si="22"/>
        <v>87.07242016002189</v>
      </c>
      <c r="M91" s="8">
        <f t="shared" si="23"/>
        <v>85.95396032023343</v>
      </c>
      <c r="N91" s="8">
        <f t="shared" si="24"/>
        <v>87.0724201600218</v>
      </c>
    </row>
    <row r="92" spans="1:14" ht="12.75">
      <c r="A92" s="10">
        <v>1417</v>
      </c>
      <c r="D92" s="4">
        <v>5</v>
      </c>
      <c r="E92" s="8">
        <f t="shared" si="19"/>
        <v>60</v>
      </c>
      <c r="F92" s="8">
        <f t="shared" si="17"/>
        <v>5</v>
      </c>
      <c r="H92" s="4">
        <v>164.87</v>
      </c>
      <c r="I92" s="4">
        <f t="shared" si="20"/>
        <v>11.069327348820282</v>
      </c>
      <c r="J92" s="4">
        <f t="shared" si="21"/>
        <v>129.48651493017925</v>
      </c>
      <c r="K92" s="4">
        <f t="shared" si="18"/>
        <v>100</v>
      </c>
      <c r="L92" s="8">
        <f t="shared" si="22"/>
        <v>77.22811912415841</v>
      </c>
      <c r="M92" s="8">
        <f t="shared" si="23"/>
        <v>76.23611098215403</v>
      </c>
      <c r="N92" s="8">
        <f t="shared" si="24"/>
        <v>77.22811912415835</v>
      </c>
    </row>
    <row r="93" spans="1:14" ht="12.75">
      <c r="A93" s="10">
        <v>1418</v>
      </c>
      <c r="D93" s="4">
        <v>5</v>
      </c>
      <c r="E93" s="8">
        <f t="shared" si="19"/>
        <v>60</v>
      </c>
      <c r="F93" s="8">
        <f t="shared" si="17"/>
        <v>5</v>
      </c>
      <c r="H93" s="4">
        <v>126.75</v>
      </c>
      <c r="I93" s="4">
        <f t="shared" si="20"/>
        <v>14.398422090729783</v>
      </c>
      <c r="J93" s="4">
        <f t="shared" si="21"/>
        <v>99.5476179256397</v>
      </c>
      <c r="K93" s="4">
        <f t="shared" si="18"/>
        <v>100</v>
      </c>
      <c r="L93" s="8">
        <f t="shared" si="22"/>
        <v>100.45443786982248</v>
      </c>
      <c r="M93" s="8">
        <f t="shared" si="23"/>
        <v>99.16408376826615</v>
      </c>
      <c r="N93" s="8">
        <f t="shared" si="24"/>
        <v>100.4544378698224</v>
      </c>
    </row>
    <row r="94" spans="1:14" ht="12.75">
      <c r="A94" s="10">
        <v>1419</v>
      </c>
      <c r="D94" s="4">
        <v>5</v>
      </c>
      <c r="E94" s="8">
        <f t="shared" si="19"/>
        <v>60</v>
      </c>
      <c r="F94" s="8">
        <f t="shared" si="17"/>
        <v>5</v>
      </c>
      <c r="H94" s="4">
        <v>118.84</v>
      </c>
      <c r="I94" s="4">
        <f t="shared" si="20"/>
        <v>15.35678222820599</v>
      </c>
      <c r="J94" s="4">
        <f t="shared" si="21"/>
        <v>93.33521825864317</v>
      </c>
      <c r="K94" s="4">
        <f t="shared" si="18"/>
        <v>100</v>
      </c>
      <c r="L94" s="8">
        <f t="shared" si="22"/>
        <v>107.14069336923595</v>
      </c>
      <c r="M94" s="8">
        <f t="shared" si="23"/>
        <v>105.76445319444407</v>
      </c>
      <c r="N94" s="8">
        <f t="shared" si="24"/>
        <v>107.14069336923583</v>
      </c>
    </row>
    <row r="95" spans="1:14" ht="12.75">
      <c r="A95" s="10">
        <v>1420</v>
      </c>
      <c r="D95" s="4">
        <v>5</v>
      </c>
      <c r="E95" s="8">
        <f t="shared" si="19"/>
        <v>60</v>
      </c>
      <c r="F95" s="8">
        <f t="shared" si="17"/>
        <v>5</v>
      </c>
      <c r="H95" s="4">
        <v>125.83</v>
      </c>
      <c r="I95" s="4">
        <f t="shared" si="20"/>
        <v>14.503695462131448</v>
      </c>
      <c r="J95" s="4">
        <f t="shared" si="21"/>
        <v>98.82506322353643</v>
      </c>
      <c r="K95" s="4">
        <f t="shared" si="18"/>
        <v>100</v>
      </c>
      <c r="L95" s="8">
        <f t="shared" si="22"/>
        <v>101.18890566637526</v>
      </c>
      <c r="M95" s="8">
        <f t="shared" si="23"/>
        <v>99.88911720279532</v>
      </c>
      <c r="N95" s="8">
        <f t="shared" si="24"/>
        <v>101.18890566637519</v>
      </c>
    </row>
    <row r="96" spans="1:14" ht="12.75">
      <c r="A96" s="10">
        <v>1421</v>
      </c>
      <c r="D96" s="4">
        <v>5</v>
      </c>
      <c r="E96" s="8">
        <f t="shared" si="19"/>
        <v>60</v>
      </c>
      <c r="F96" s="8">
        <f t="shared" si="17"/>
        <v>5</v>
      </c>
      <c r="H96" s="4">
        <v>132.89</v>
      </c>
      <c r="I96" s="4">
        <f t="shared" si="20"/>
        <v>13.733162766197609</v>
      </c>
      <c r="J96" s="4">
        <f t="shared" si="21"/>
        <v>104.36988517663322</v>
      </c>
      <c r="K96" s="4">
        <f t="shared" si="18"/>
        <v>100</v>
      </c>
      <c r="L96" s="8">
        <f t="shared" si="22"/>
        <v>95.81307848596583</v>
      </c>
      <c r="M96" s="8">
        <f t="shared" si="23"/>
        <v>94.58234342409312</v>
      </c>
      <c r="N96" s="8">
        <f t="shared" si="24"/>
        <v>95.81307848596576</v>
      </c>
    </row>
    <row r="97" spans="1:14" ht="12.75">
      <c r="A97" s="10">
        <v>1422</v>
      </c>
      <c r="D97" s="4">
        <v>5</v>
      </c>
      <c r="E97" s="8">
        <f t="shared" si="19"/>
        <v>60</v>
      </c>
      <c r="F97" s="8">
        <f t="shared" si="17"/>
        <v>5</v>
      </c>
      <c r="H97" s="4">
        <v>143.58</v>
      </c>
      <c r="I97" s="4">
        <f t="shared" si="20"/>
        <v>12.710683939267307</v>
      </c>
      <c r="J97" s="4">
        <f t="shared" si="21"/>
        <v>112.76565666085483</v>
      </c>
      <c r="K97" s="4">
        <f t="shared" si="18"/>
        <v>100</v>
      </c>
      <c r="L97" s="8">
        <f t="shared" si="22"/>
        <v>88.67948182198077</v>
      </c>
      <c r="M97" s="8">
        <f t="shared" si="23"/>
        <v>87.54037900562567</v>
      </c>
      <c r="N97" s="8">
        <f t="shared" si="24"/>
        <v>88.6794818219807</v>
      </c>
    </row>
    <row r="98" spans="1:14" ht="12.75">
      <c r="A98" s="10">
        <v>1423</v>
      </c>
      <c r="D98" s="4">
        <v>5</v>
      </c>
      <c r="E98" s="8">
        <f t="shared" si="19"/>
        <v>60</v>
      </c>
      <c r="F98" s="8">
        <f t="shared" si="17"/>
        <v>5</v>
      </c>
      <c r="H98" s="4">
        <v>131.18</v>
      </c>
      <c r="I98" s="4">
        <f t="shared" si="20"/>
        <v>13.912181735020582</v>
      </c>
      <c r="J98" s="4">
        <f t="shared" si="21"/>
        <v>103.02687589337607</v>
      </c>
      <c r="K98" s="4">
        <f t="shared" si="18"/>
        <v>100</v>
      </c>
      <c r="L98" s="8">
        <f t="shared" si="22"/>
        <v>97.06205214209483</v>
      </c>
      <c r="M98" s="8">
        <f t="shared" si="23"/>
        <v>95.81527380414494</v>
      </c>
      <c r="N98" s="8">
        <f t="shared" si="24"/>
        <v>97.06205214209474</v>
      </c>
    </row>
    <row r="99" spans="1:14" ht="12.75">
      <c r="A99" s="10">
        <v>1424</v>
      </c>
      <c r="D99" s="4">
        <v>5</v>
      </c>
      <c r="E99" s="8">
        <f t="shared" si="19"/>
        <v>60</v>
      </c>
      <c r="F99" s="8">
        <f t="shared" si="17"/>
        <v>5</v>
      </c>
      <c r="H99" s="4">
        <v>146.32</v>
      </c>
      <c r="I99" s="4">
        <f t="shared" si="20"/>
        <v>12.472662657189721</v>
      </c>
      <c r="J99" s="4">
        <f t="shared" si="21"/>
        <v>114.91761305624932</v>
      </c>
      <c r="K99" s="4">
        <f t="shared" si="18"/>
        <v>100</v>
      </c>
      <c r="L99" s="8">
        <f t="shared" si="22"/>
        <v>87.01886276653909</v>
      </c>
      <c r="M99" s="8">
        <f t="shared" si="23"/>
        <v>85.90109088045197</v>
      </c>
      <c r="N99" s="8">
        <f t="shared" si="24"/>
        <v>87.01886276653902</v>
      </c>
    </row>
    <row r="100" spans="1:14" ht="12.75">
      <c r="A100" s="10">
        <v>1425</v>
      </c>
      <c r="D100" s="4">
        <v>5</v>
      </c>
      <c r="E100" s="8">
        <f t="shared" si="19"/>
        <v>60</v>
      </c>
      <c r="F100" s="8">
        <f t="shared" si="17"/>
        <v>5</v>
      </c>
      <c r="H100" s="4">
        <v>151.81</v>
      </c>
      <c r="I100" s="4">
        <f t="shared" si="20"/>
        <v>12.021605954811935</v>
      </c>
      <c r="J100" s="4">
        <f t="shared" si="21"/>
        <v>119.22937970249596</v>
      </c>
      <c r="K100" s="4">
        <f t="shared" si="18"/>
        <v>100</v>
      </c>
      <c r="L100" s="8">
        <f t="shared" si="22"/>
        <v>83.8719451946512</v>
      </c>
      <c r="M100" s="8">
        <f t="shared" si="23"/>
        <v>82.79459599254156</v>
      </c>
      <c r="N100" s="8">
        <f t="shared" si="24"/>
        <v>83.87194519465113</v>
      </c>
    </row>
    <row r="101" spans="1:14" ht="12.75">
      <c r="A101" s="10">
        <v>1426</v>
      </c>
      <c r="D101" s="4">
        <v>5</v>
      </c>
      <c r="E101" s="8">
        <f t="shared" si="19"/>
        <v>60</v>
      </c>
      <c r="F101" s="8">
        <f t="shared" si="17"/>
        <v>5</v>
      </c>
      <c r="H101" s="4">
        <v>139.91</v>
      </c>
      <c r="I101" s="4">
        <f t="shared" si="20"/>
        <v>13.04409977842899</v>
      </c>
      <c r="J101" s="4">
        <f t="shared" si="21"/>
        <v>109.88329170789942</v>
      </c>
      <c r="K101" s="4">
        <f t="shared" si="18"/>
        <v>100</v>
      </c>
      <c r="L101" s="8">
        <f t="shared" si="22"/>
        <v>91.00564648702736</v>
      </c>
      <c r="M101" s="8">
        <f t="shared" si="23"/>
        <v>89.83666369543089</v>
      </c>
      <c r="N101" s="8">
        <f t="shared" si="24"/>
        <v>91.0056464870273</v>
      </c>
    </row>
    <row r="102" spans="1:14" ht="12.75">
      <c r="A102" s="10">
        <v>1427</v>
      </c>
      <c r="D102" s="4">
        <v>5</v>
      </c>
      <c r="E102" s="8">
        <f t="shared" si="19"/>
        <v>60</v>
      </c>
      <c r="F102" s="8">
        <f t="shared" si="17"/>
        <v>5</v>
      </c>
      <c r="H102" s="4">
        <v>148.9</v>
      </c>
      <c r="I102" s="4">
        <f t="shared" si="20"/>
        <v>12.256548018804567</v>
      </c>
      <c r="J102" s="4">
        <f t="shared" si="21"/>
        <v>116.94390776432151</v>
      </c>
      <c r="K102" s="4">
        <f t="shared" si="18"/>
        <v>100</v>
      </c>
      <c r="L102" s="8">
        <f t="shared" si="22"/>
        <v>85.51108126259234</v>
      </c>
      <c r="M102" s="8">
        <f t="shared" si="23"/>
        <v>84.41267708279204</v>
      </c>
      <c r="N102" s="8">
        <f t="shared" si="24"/>
        <v>85.51108126259228</v>
      </c>
    </row>
    <row r="103" spans="1:14" ht="12.75">
      <c r="A103" s="10">
        <v>1428</v>
      </c>
      <c r="D103" s="4">
        <v>5</v>
      </c>
      <c r="E103" s="8">
        <f t="shared" si="19"/>
        <v>60</v>
      </c>
      <c r="F103" s="8">
        <f aca="true" t="shared" si="25" ref="F103:F134">E103/12</f>
        <v>5</v>
      </c>
      <c r="H103" s="4">
        <v>145.45</v>
      </c>
      <c r="I103" s="4">
        <f t="shared" si="20"/>
        <v>12.547267102096942</v>
      </c>
      <c r="J103" s="4">
        <f t="shared" si="21"/>
        <v>114.23432763143427</v>
      </c>
      <c r="K103" s="4">
        <f aca="true" t="shared" si="26" ref="K103:K134">F103/5*100</f>
        <v>100</v>
      </c>
      <c r="L103" s="8">
        <f t="shared" si="22"/>
        <v>87.53936060501891</v>
      </c>
      <c r="M103" s="8">
        <f t="shared" si="23"/>
        <v>86.41490283690433</v>
      </c>
      <c r="N103" s="8">
        <f t="shared" si="24"/>
        <v>87.53936060501884</v>
      </c>
    </row>
    <row r="104" spans="1:14" ht="12.75">
      <c r="A104" s="10">
        <v>1429</v>
      </c>
      <c r="D104" s="4">
        <v>5</v>
      </c>
      <c r="E104" s="8">
        <f t="shared" si="19"/>
        <v>60</v>
      </c>
      <c r="F104" s="8">
        <f t="shared" si="25"/>
        <v>5</v>
      </c>
      <c r="H104" s="4">
        <v>161.1</v>
      </c>
      <c r="I104" s="4">
        <f t="shared" si="20"/>
        <v>11.32836747361887</v>
      </c>
      <c r="J104" s="4">
        <f t="shared" si="21"/>
        <v>126.52561142264737</v>
      </c>
      <c r="K104" s="4">
        <f t="shared" si="26"/>
        <v>100</v>
      </c>
      <c r="L104" s="8">
        <f t="shared" si="22"/>
        <v>79.03538175046555</v>
      </c>
      <c r="M104" s="8">
        <f t="shared" si="23"/>
        <v>78.02015901693193</v>
      </c>
      <c r="N104" s="8">
        <f t="shared" si="24"/>
        <v>79.03538175046549</v>
      </c>
    </row>
    <row r="105" spans="1:14" ht="12.75">
      <c r="A105" s="10">
        <v>1430</v>
      </c>
      <c r="D105" s="4">
        <v>5</v>
      </c>
      <c r="E105" s="8">
        <f t="shared" si="19"/>
        <v>60</v>
      </c>
      <c r="F105" s="8">
        <f t="shared" si="25"/>
        <v>5</v>
      </c>
      <c r="H105" s="4">
        <v>163.74</v>
      </c>
      <c r="I105" s="4">
        <f t="shared" si="20"/>
        <v>11.145718822523513</v>
      </c>
      <c r="J105" s="4">
        <f t="shared" si="21"/>
        <v>128.59902926346544</v>
      </c>
      <c r="K105" s="4">
        <f t="shared" si="26"/>
        <v>100</v>
      </c>
      <c r="L105" s="8">
        <f t="shared" si="22"/>
        <v>77.76108464639063</v>
      </c>
      <c r="M105" s="8">
        <f t="shared" si="23"/>
        <v>76.76223047287</v>
      </c>
      <c r="N105" s="8">
        <f t="shared" si="24"/>
        <v>77.76108464639056</v>
      </c>
    </row>
    <row r="106" spans="1:14" ht="12.75">
      <c r="A106" s="10">
        <v>1431</v>
      </c>
      <c r="D106" s="4">
        <v>5</v>
      </c>
      <c r="E106" s="8">
        <f t="shared" si="19"/>
        <v>60</v>
      </c>
      <c r="F106" s="8">
        <f t="shared" si="25"/>
        <v>5</v>
      </c>
      <c r="H106" s="4">
        <v>154.89</v>
      </c>
      <c r="I106" s="4">
        <f t="shared" si="20"/>
        <v>11.782555361869715</v>
      </c>
      <c r="J106" s="4">
        <f t="shared" si="21"/>
        <v>121.64836718345036</v>
      </c>
      <c r="K106" s="4">
        <f t="shared" si="26"/>
        <v>100</v>
      </c>
      <c r="L106" s="8">
        <f t="shared" si="22"/>
        <v>82.20414487700948</v>
      </c>
      <c r="M106" s="8">
        <f t="shared" si="23"/>
        <v>81.14821884968518</v>
      </c>
      <c r="N106" s="8">
        <f t="shared" si="24"/>
        <v>82.20414487700943</v>
      </c>
    </row>
    <row r="107" spans="1:14" ht="12.75">
      <c r="A107" s="10">
        <v>1432</v>
      </c>
      <c r="D107" s="4">
        <v>5</v>
      </c>
      <c r="E107" s="8">
        <f t="shared" si="19"/>
        <v>60</v>
      </c>
      <c r="F107" s="8">
        <f t="shared" si="25"/>
        <v>5</v>
      </c>
      <c r="H107" s="4">
        <v>154.15</v>
      </c>
      <c r="I107" s="4">
        <f t="shared" si="20"/>
        <v>11.839117742458644</v>
      </c>
      <c r="J107" s="4">
        <f t="shared" si="21"/>
        <v>121.0671818795847</v>
      </c>
      <c r="K107" s="4">
        <f t="shared" si="26"/>
        <v>100</v>
      </c>
      <c r="L107" s="8">
        <f t="shared" si="22"/>
        <v>82.59876743431722</v>
      </c>
      <c r="M107" s="8">
        <f t="shared" si="23"/>
        <v>81.5377724140625</v>
      </c>
      <c r="N107" s="8">
        <f t="shared" si="24"/>
        <v>82.59876743431715</v>
      </c>
    </row>
    <row r="108" spans="1:14" ht="12.75">
      <c r="A108" s="10">
        <v>1433</v>
      </c>
      <c r="D108" s="4">
        <v>5</v>
      </c>
      <c r="E108" s="8">
        <f t="shared" si="19"/>
        <v>60</v>
      </c>
      <c r="F108" s="8">
        <f t="shared" si="25"/>
        <v>5</v>
      </c>
      <c r="H108" s="4">
        <v>174.77</v>
      </c>
      <c r="I108" s="4">
        <f t="shared" si="20"/>
        <v>10.442295588487726</v>
      </c>
      <c r="J108" s="4">
        <f t="shared" si="21"/>
        <v>137.26183183324696</v>
      </c>
      <c r="K108" s="4">
        <f t="shared" si="26"/>
        <v>100</v>
      </c>
      <c r="L108" s="8">
        <f t="shared" si="22"/>
        <v>72.85346455341305</v>
      </c>
      <c r="M108" s="8">
        <f t="shared" si="23"/>
        <v>71.91764958303905</v>
      </c>
      <c r="N108" s="8">
        <f t="shared" si="24"/>
        <v>72.85346455341299</v>
      </c>
    </row>
    <row r="109" spans="1:14" ht="12.75">
      <c r="A109" s="10">
        <v>1434</v>
      </c>
      <c r="D109" s="4">
        <v>5</v>
      </c>
      <c r="E109" s="8">
        <f t="shared" si="19"/>
        <v>60</v>
      </c>
      <c r="F109" s="8">
        <f t="shared" si="25"/>
        <v>5</v>
      </c>
      <c r="H109" s="4">
        <v>171.03</v>
      </c>
      <c r="I109" s="4">
        <f t="shared" si="20"/>
        <v>10.670642577325616</v>
      </c>
      <c r="J109" s="4">
        <f t="shared" si="21"/>
        <v>134.32448989208802</v>
      </c>
      <c r="K109" s="4">
        <f t="shared" si="26"/>
        <v>100</v>
      </c>
      <c r="L109" s="8">
        <f t="shared" si="22"/>
        <v>74.44658831783897</v>
      </c>
      <c r="M109" s="8">
        <f t="shared" si="23"/>
        <v>73.49030940552964</v>
      </c>
      <c r="N109" s="8">
        <f t="shared" si="24"/>
        <v>74.44658831783892</v>
      </c>
    </row>
    <row r="110" spans="1:14" ht="12.75">
      <c r="A110" s="10">
        <v>1435</v>
      </c>
      <c r="D110" s="4">
        <v>5</v>
      </c>
      <c r="E110" s="8">
        <f aca="true" t="shared" si="27" ref="E110:E141">D110*12</f>
        <v>60</v>
      </c>
      <c r="F110" s="8">
        <f t="shared" si="25"/>
        <v>5</v>
      </c>
      <c r="H110" s="4">
        <v>138.23</v>
      </c>
      <c r="I110" s="4">
        <f t="shared" si="20"/>
        <v>13.202633292338856</v>
      </c>
      <c r="J110" s="4">
        <f t="shared" si="21"/>
        <v>108.56384399101519</v>
      </c>
      <c r="K110" s="4">
        <f t="shared" si="26"/>
        <v>100</v>
      </c>
      <c r="L110" s="8">
        <f t="shared" si="22"/>
        <v>92.11169789481299</v>
      </c>
      <c r="M110" s="8">
        <f t="shared" si="23"/>
        <v>90.92850768738866</v>
      </c>
      <c r="N110" s="8">
        <f t="shared" si="24"/>
        <v>92.11169789481292</v>
      </c>
    </row>
    <row r="111" spans="1:14" ht="12.75">
      <c r="A111" s="10">
        <v>1436</v>
      </c>
      <c r="D111" s="4">
        <v>5</v>
      </c>
      <c r="E111" s="8">
        <f t="shared" si="27"/>
        <v>60</v>
      </c>
      <c r="F111" s="8">
        <f t="shared" si="25"/>
        <v>5</v>
      </c>
      <c r="H111" s="4">
        <v>122.42</v>
      </c>
      <c r="I111" s="4">
        <f t="shared" si="20"/>
        <v>14.907694821107661</v>
      </c>
      <c r="J111" s="4">
        <f t="shared" si="21"/>
        <v>96.14689851247978</v>
      </c>
      <c r="K111" s="4">
        <f t="shared" si="26"/>
        <v>100</v>
      </c>
      <c r="L111" s="8">
        <f t="shared" si="22"/>
        <v>104.00751511190983</v>
      </c>
      <c r="M111" s="8">
        <f t="shared" si="23"/>
        <v>102.67152113729566</v>
      </c>
      <c r="N111" s="8">
        <f t="shared" si="24"/>
        <v>104.00751511190973</v>
      </c>
    </row>
    <row r="112" spans="1:14" ht="12.75">
      <c r="A112" s="10">
        <v>1437</v>
      </c>
      <c r="D112" s="4">
        <v>5</v>
      </c>
      <c r="E112" s="8">
        <f t="shared" si="27"/>
        <v>60</v>
      </c>
      <c r="F112" s="8">
        <f t="shared" si="25"/>
        <v>5</v>
      </c>
      <c r="H112" s="4">
        <v>140.38</v>
      </c>
      <c r="I112" s="4">
        <f t="shared" si="20"/>
        <v>13.000427411312153</v>
      </c>
      <c r="J112" s="4">
        <f t="shared" si="21"/>
        <v>110.25242291440868</v>
      </c>
      <c r="K112" s="4">
        <f t="shared" si="26"/>
        <v>100</v>
      </c>
      <c r="L112" s="8">
        <f t="shared" si="22"/>
        <v>90.70095455193048</v>
      </c>
      <c r="M112" s="8">
        <f t="shared" si="23"/>
        <v>89.53588557933989</v>
      </c>
      <c r="N112" s="8">
        <f t="shared" si="24"/>
        <v>90.70095455193041</v>
      </c>
    </row>
    <row r="113" spans="1:14" ht="12.75">
      <c r="A113" s="10">
        <v>1438</v>
      </c>
      <c r="D113" s="4">
        <v>5</v>
      </c>
      <c r="E113" s="8">
        <f t="shared" si="27"/>
        <v>60</v>
      </c>
      <c r="F113" s="8">
        <f t="shared" si="25"/>
        <v>5</v>
      </c>
      <c r="H113" s="4">
        <v>221.9</v>
      </c>
      <c r="I113" s="4">
        <f t="shared" si="20"/>
        <v>8.224425416854439</v>
      </c>
      <c r="J113" s="4">
        <f t="shared" si="21"/>
        <v>174.27705260512388</v>
      </c>
      <c r="K113" s="4">
        <f t="shared" si="26"/>
        <v>100</v>
      </c>
      <c r="L113" s="8">
        <f t="shared" si="22"/>
        <v>57.37990085624154</v>
      </c>
      <c r="M113" s="8">
        <f t="shared" si="23"/>
        <v>56.6428464066144</v>
      </c>
      <c r="N113" s="8">
        <f t="shared" si="24"/>
        <v>57.379900856241505</v>
      </c>
    </row>
    <row r="114" spans="1:14" ht="12.75">
      <c r="A114" s="10">
        <v>1439</v>
      </c>
      <c r="D114" s="4">
        <v>5</v>
      </c>
      <c r="E114" s="8">
        <f t="shared" si="27"/>
        <v>60</v>
      </c>
      <c r="F114" s="8">
        <f t="shared" si="25"/>
        <v>5</v>
      </c>
      <c r="H114" s="4">
        <v>255.56</v>
      </c>
      <c r="I114" s="4">
        <f t="shared" si="20"/>
        <v>7.141180153388636</v>
      </c>
      <c r="J114" s="4">
        <f t="shared" si="21"/>
        <v>200.71313007555412</v>
      </c>
      <c r="K114" s="4">
        <f t="shared" si="26"/>
        <v>100</v>
      </c>
      <c r="L114" s="8">
        <f t="shared" si="22"/>
        <v>49.82235091563624</v>
      </c>
      <c r="M114" s="8">
        <f t="shared" si="23"/>
        <v>49.1823744624657</v>
      </c>
      <c r="N114" s="8">
        <f t="shared" si="24"/>
        <v>49.82235091563621</v>
      </c>
    </row>
    <row r="115" spans="1:14" ht="12.75">
      <c r="A115" s="10">
        <v>1440</v>
      </c>
      <c r="D115" s="4">
        <v>5</v>
      </c>
      <c r="E115" s="8">
        <f t="shared" si="27"/>
        <v>60</v>
      </c>
      <c r="F115" s="8">
        <f t="shared" si="25"/>
        <v>5</v>
      </c>
      <c r="H115" s="4">
        <v>162.02</v>
      </c>
      <c r="I115" s="4">
        <f t="shared" si="20"/>
        <v>11.264041476360942</v>
      </c>
      <c r="J115" s="4">
        <f t="shared" si="21"/>
        <v>127.24816612475065</v>
      </c>
      <c r="K115" s="4">
        <f t="shared" si="26"/>
        <v>100</v>
      </c>
      <c r="L115" s="8">
        <f t="shared" si="22"/>
        <v>78.58659424762374</v>
      </c>
      <c r="M115" s="8">
        <f t="shared" si="23"/>
        <v>77.57713626482986</v>
      </c>
      <c r="N115" s="8">
        <f t="shared" si="24"/>
        <v>78.58659424762368</v>
      </c>
    </row>
    <row r="116" spans="1:14" ht="12.75">
      <c r="A116" s="10">
        <v>1441</v>
      </c>
      <c r="D116" s="4">
        <v>5</v>
      </c>
      <c r="E116" s="8">
        <f t="shared" si="27"/>
        <v>60</v>
      </c>
      <c r="F116" s="8">
        <f t="shared" si="25"/>
        <v>5</v>
      </c>
      <c r="H116" s="4">
        <v>158.99</v>
      </c>
      <c r="I116" s="4">
        <f t="shared" si="20"/>
        <v>11.478709352789483</v>
      </c>
      <c r="J116" s="4">
        <f t="shared" si="21"/>
        <v>124.86844792108447</v>
      </c>
      <c r="K116" s="4">
        <f t="shared" si="26"/>
        <v>100</v>
      </c>
      <c r="L116" s="8">
        <f t="shared" si="22"/>
        <v>80.08428203031637</v>
      </c>
      <c r="M116" s="8">
        <f t="shared" si="23"/>
        <v>79.055585996778</v>
      </c>
      <c r="N116" s="8">
        <f t="shared" si="24"/>
        <v>80.0842820303163</v>
      </c>
    </row>
    <row r="117" spans="1:14" ht="12.75">
      <c r="A117" s="10">
        <v>1442</v>
      </c>
      <c r="D117" s="4">
        <v>5</v>
      </c>
      <c r="E117" s="8">
        <f t="shared" si="27"/>
        <v>60</v>
      </c>
      <c r="F117" s="8">
        <f t="shared" si="25"/>
        <v>5</v>
      </c>
      <c r="H117" s="4">
        <v>139.36</v>
      </c>
      <c r="I117" s="4">
        <f t="shared" si="20"/>
        <v>13.095579793340987</v>
      </c>
      <c r="J117" s="4">
        <f t="shared" si="21"/>
        <v>109.45132965772899</v>
      </c>
      <c r="K117" s="4">
        <f t="shared" si="26"/>
        <v>100</v>
      </c>
      <c r="L117" s="8">
        <f t="shared" si="22"/>
        <v>91.36481056257175</v>
      </c>
      <c r="M117" s="8">
        <f t="shared" si="23"/>
        <v>90.19121424818982</v>
      </c>
      <c r="N117" s="8">
        <f t="shared" si="24"/>
        <v>91.36481056257168</v>
      </c>
    </row>
    <row r="118" spans="1:14" ht="12.75">
      <c r="A118" s="10">
        <v>1443</v>
      </c>
      <c r="D118" s="4">
        <v>5</v>
      </c>
      <c r="E118" s="8">
        <f t="shared" si="27"/>
        <v>60</v>
      </c>
      <c r="F118" s="8">
        <f t="shared" si="25"/>
        <v>5</v>
      </c>
      <c r="H118" s="4">
        <v>178.33</v>
      </c>
      <c r="I118" s="4">
        <f t="shared" si="20"/>
        <v>10.233836146470027</v>
      </c>
      <c r="J118" s="4">
        <f t="shared" si="21"/>
        <v>140.0578043761683</v>
      </c>
      <c r="K118" s="4">
        <f t="shared" si="26"/>
        <v>100</v>
      </c>
      <c r="L118" s="8">
        <f t="shared" si="22"/>
        <v>71.39909157180506</v>
      </c>
      <c r="M118" s="8">
        <f t="shared" si="23"/>
        <v>70.48195826629134</v>
      </c>
      <c r="N118" s="8">
        <f t="shared" si="24"/>
        <v>71.39909157180502</v>
      </c>
    </row>
    <row r="119" spans="1:14" ht="12.75">
      <c r="A119" s="10">
        <v>1444</v>
      </c>
      <c r="D119" s="4">
        <v>5</v>
      </c>
      <c r="E119" s="8">
        <f t="shared" si="27"/>
        <v>60</v>
      </c>
      <c r="F119" s="8">
        <f t="shared" si="25"/>
        <v>5</v>
      </c>
      <c r="H119" s="4">
        <v>130.42</v>
      </c>
      <c r="I119" s="4">
        <f t="shared" si="20"/>
        <v>13.993252568624445</v>
      </c>
      <c r="J119" s="4">
        <f t="shared" si="21"/>
        <v>102.4299828785951</v>
      </c>
      <c r="K119" s="4">
        <f t="shared" si="26"/>
        <v>100</v>
      </c>
      <c r="L119" s="8">
        <f t="shared" si="22"/>
        <v>97.62766446863978</v>
      </c>
      <c r="M119" s="8">
        <f t="shared" si="23"/>
        <v>96.37362074549713</v>
      </c>
      <c r="N119" s="8">
        <f t="shared" si="24"/>
        <v>97.62766446863971</v>
      </c>
    </row>
    <row r="120" spans="1:14" ht="12.75">
      <c r="A120" s="10">
        <v>1445</v>
      </c>
      <c r="D120" s="4">
        <v>5</v>
      </c>
      <c r="E120" s="8">
        <f t="shared" si="27"/>
        <v>60</v>
      </c>
      <c r="F120" s="8">
        <f t="shared" si="25"/>
        <v>5</v>
      </c>
      <c r="H120" s="4">
        <v>119.22</v>
      </c>
      <c r="I120" s="4">
        <f t="shared" si="20"/>
        <v>15.307834255997316</v>
      </c>
      <c r="J120" s="4">
        <f t="shared" si="21"/>
        <v>93.63366476603365</v>
      </c>
      <c r="K120" s="4">
        <f t="shared" si="26"/>
        <v>100</v>
      </c>
      <c r="L120" s="8">
        <f t="shared" si="22"/>
        <v>106.79919476597885</v>
      </c>
      <c r="M120" s="8">
        <f t="shared" si="23"/>
        <v>105.42734119801824</v>
      </c>
      <c r="N120" s="8">
        <f t="shared" si="24"/>
        <v>106.79919476597877</v>
      </c>
    </row>
    <row r="121" spans="1:14" ht="12.75">
      <c r="A121" s="10">
        <v>1446</v>
      </c>
      <c r="D121" s="4">
        <v>5</v>
      </c>
      <c r="E121" s="8">
        <f t="shared" si="27"/>
        <v>60</v>
      </c>
      <c r="F121" s="8">
        <f t="shared" si="25"/>
        <v>5</v>
      </c>
      <c r="H121" s="4">
        <v>144.25</v>
      </c>
      <c r="I121" s="4">
        <f aca="true" t="shared" si="28" ref="I121:I152">(365*F121)/H121</f>
        <v>12.651646447140381</v>
      </c>
      <c r="J121" s="4">
        <f aca="true" t="shared" si="29" ref="J121:J152">(H121/127.326)*100</f>
        <v>113.29186497651698</v>
      </c>
      <c r="K121" s="4">
        <f t="shared" si="26"/>
        <v>100</v>
      </c>
      <c r="L121" s="8">
        <f aca="true" t="shared" si="30" ref="L121:L152">K121/J121*100</f>
        <v>88.26759098786829</v>
      </c>
      <c r="M121" s="8">
        <f aca="true" t="shared" si="31" ref="M121:M152">(I121/14.5197954174387)*100</f>
        <v>87.13377897835518</v>
      </c>
      <c r="N121" s="8">
        <f aca="true" t="shared" si="32" ref="N121:N152">(I121/14.3332862102006)*100</f>
        <v>88.2675909878682</v>
      </c>
    </row>
    <row r="122" spans="1:14" ht="12.75">
      <c r="A122" s="10">
        <v>1447</v>
      </c>
      <c r="D122" s="4">
        <v>5</v>
      </c>
      <c r="E122" s="8">
        <f t="shared" si="27"/>
        <v>60</v>
      </c>
      <c r="F122" s="8">
        <f t="shared" si="25"/>
        <v>5</v>
      </c>
      <c r="H122" s="4">
        <v>161.01</v>
      </c>
      <c r="I122" s="4">
        <f t="shared" si="28"/>
        <v>11.334699708092666</v>
      </c>
      <c r="J122" s="4">
        <f t="shared" si="29"/>
        <v>126.45492672352859</v>
      </c>
      <c r="K122" s="4">
        <f t="shared" si="26"/>
        <v>100</v>
      </c>
      <c r="L122" s="8">
        <f t="shared" si="30"/>
        <v>79.07956027575926</v>
      </c>
      <c r="M122" s="8">
        <f t="shared" si="31"/>
        <v>78.06377006165913</v>
      </c>
      <c r="N122" s="8">
        <f t="shared" si="32"/>
        <v>79.0795602757592</v>
      </c>
    </row>
    <row r="123" spans="1:14" ht="12.75">
      <c r="A123" s="10">
        <v>1448</v>
      </c>
      <c r="D123" s="4">
        <v>5</v>
      </c>
      <c r="E123" s="8">
        <f t="shared" si="27"/>
        <v>60</v>
      </c>
      <c r="F123" s="8">
        <f t="shared" si="25"/>
        <v>5</v>
      </c>
      <c r="H123" s="4">
        <v>144.93</v>
      </c>
      <c r="I123" s="4">
        <f t="shared" si="28"/>
        <v>12.59228593113917</v>
      </c>
      <c r="J123" s="4">
        <f t="shared" si="29"/>
        <v>113.82592714763679</v>
      </c>
      <c r="K123" s="4">
        <f t="shared" si="26"/>
        <v>100</v>
      </c>
      <c r="L123" s="8">
        <f t="shared" si="30"/>
        <v>87.85344649140964</v>
      </c>
      <c r="M123" s="8">
        <f t="shared" si="31"/>
        <v>86.72495423740932</v>
      </c>
      <c r="N123" s="8">
        <f t="shared" si="32"/>
        <v>87.85344649140957</v>
      </c>
    </row>
    <row r="124" spans="1:21" ht="12.75">
      <c r="A124" s="10">
        <v>1449</v>
      </c>
      <c r="D124" s="4">
        <v>5</v>
      </c>
      <c r="E124" s="8">
        <f t="shared" si="27"/>
        <v>60</v>
      </c>
      <c r="F124" s="8">
        <f t="shared" si="25"/>
        <v>5</v>
      </c>
      <c r="H124" s="4">
        <v>118.42</v>
      </c>
      <c r="I124" s="4">
        <f t="shared" si="28"/>
        <v>15.41124809998311</v>
      </c>
      <c r="J124" s="4">
        <f t="shared" si="29"/>
        <v>93.00535632942211</v>
      </c>
      <c r="K124" s="4">
        <f t="shared" si="26"/>
        <v>100</v>
      </c>
      <c r="L124" s="8">
        <f t="shared" si="30"/>
        <v>107.52068907279175</v>
      </c>
      <c r="M124" s="8">
        <f t="shared" si="31"/>
        <v>106.139567789459</v>
      </c>
      <c r="N124" s="8">
        <f t="shared" si="32"/>
        <v>107.52068907279167</v>
      </c>
      <c r="S124" t="s">
        <v>156</v>
      </c>
      <c r="T124" t="s">
        <v>159</v>
      </c>
      <c r="U124" t="s">
        <v>45</v>
      </c>
    </row>
    <row r="125" spans="1:19" ht="12.75">
      <c r="A125" s="10">
        <v>1450</v>
      </c>
      <c r="D125" s="4">
        <v>5</v>
      </c>
      <c r="E125" s="8">
        <f t="shared" si="27"/>
        <v>60</v>
      </c>
      <c r="F125" s="8">
        <f t="shared" si="25"/>
        <v>5</v>
      </c>
      <c r="H125" s="4">
        <v>128.84</v>
      </c>
      <c r="I125" s="4">
        <f t="shared" si="28"/>
        <v>14.164855634895995</v>
      </c>
      <c r="J125" s="4">
        <f t="shared" si="29"/>
        <v>101.18907371628734</v>
      </c>
      <c r="K125" s="4">
        <f t="shared" si="26"/>
        <v>100</v>
      </c>
      <c r="L125" s="8">
        <f t="shared" si="30"/>
        <v>98.82489909965848</v>
      </c>
      <c r="M125" s="8">
        <f t="shared" si="31"/>
        <v>97.55547669689331</v>
      </c>
      <c r="N125" s="8">
        <f t="shared" si="32"/>
        <v>98.82489909965841</v>
      </c>
      <c r="S125" s="4"/>
    </row>
    <row r="126" spans="1:21" ht="12.75">
      <c r="A126" s="10">
        <v>1451</v>
      </c>
      <c r="D126" s="4">
        <v>5</v>
      </c>
      <c r="E126" s="8">
        <f t="shared" si="27"/>
        <v>60</v>
      </c>
      <c r="F126" s="8">
        <f t="shared" si="25"/>
        <v>5</v>
      </c>
      <c r="H126" s="4">
        <v>126.94</v>
      </c>
      <c r="I126" s="4">
        <f t="shared" si="28"/>
        <v>14.376870962659524</v>
      </c>
      <c r="J126" s="4">
        <f t="shared" si="29"/>
        <v>99.69684117933494</v>
      </c>
      <c r="K126" s="4">
        <f t="shared" si="26"/>
        <v>100</v>
      </c>
      <c r="L126" s="8">
        <f t="shared" si="30"/>
        <v>100.30408066803214</v>
      </c>
      <c r="M126" s="8">
        <f t="shared" si="31"/>
        <v>99.01565792994906</v>
      </c>
      <c r="N126" s="8">
        <f t="shared" si="32"/>
        <v>100.30408066803204</v>
      </c>
      <c r="S126" s="4">
        <v>126.94</v>
      </c>
      <c r="T126" s="4">
        <v>14.376870962659524</v>
      </c>
      <c r="U126">
        <f aca="true" t="shared" si="33" ref="U126:U150">F126*365</f>
        <v>1825</v>
      </c>
    </row>
    <row r="127" spans="1:21" ht="12.75">
      <c r="A127" s="10">
        <v>1452</v>
      </c>
      <c r="D127" s="4">
        <v>5</v>
      </c>
      <c r="E127" s="8">
        <f t="shared" si="27"/>
        <v>60</v>
      </c>
      <c r="F127" s="8">
        <f t="shared" si="25"/>
        <v>5</v>
      </c>
      <c r="H127" s="4">
        <v>122.05</v>
      </c>
      <c r="I127" s="4">
        <f t="shared" si="28"/>
        <v>14.952888160589923</v>
      </c>
      <c r="J127" s="4">
        <f t="shared" si="29"/>
        <v>95.85630586054694</v>
      </c>
      <c r="K127" s="4">
        <f t="shared" si="26"/>
        <v>100</v>
      </c>
      <c r="L127" s="8">
        <f t="shared" si="30"/>
        <v>104.32281851700122</v>
      </c>
      <c r="M127" s="8">
        <f t="shared" si="31"/>
        <v>102.98277441726944</v>
      </c>
      <c r="N127" s="8">
        <f t="shared" si="32"/>
        <v>104.32281851700115</v>
      </c>
      <c r="S127" s="4">
        <v>122.05</v>
      </c>
      <c r="T127" s="4">
        <v>14.952888160589922</v>
      </c>
      <c r="U127">
        <f t="shared" si="33"/>
        <v>1825</v>
      </c>
    </row>
    <row r="128" spans="1:21" ht="12.75">
      <c r="A128" s="10">
        <v>1453</v>
      </c>
      <c r="D128" s="4">
        <v>5</v>
      </c>
      <c r="E128" s="8">
        <f t="shared" si="27"/>
        <v>60</v>
      </c>
      <c r="F128" s="8">
        <f t="shared" si="25"/>
        <v>5</v>
      </c>
      <c r="H128" s="4">
        <v>134.4</v>
      </c>
      <c r="I128" s="4">
        <f t="shared" si="28"/>
        <v>13.578869047619047</v>
      </c>
      <c r="J128" s="4">
        <f t="shared" si="29"/>
        <v>105.55581735073748</v>
      </c>
      <c r="K128" s="4">
        <f t="shared" si="26"/>
        <v>100</v>
      </c>
      <c r="L128" s="8">
        <f t="shared" si="30"/>
        <v>94.73660714285714</v>
      </c>
      <c r="M128" s="8">
        <f t="shared" si="31"/>
        <v>93.51969953592064</v>
      </c>
      <c r="N128" s="8">
        <f t="shared" si="32"/>
        <v>94.73660714285707</v>
      </c>
      <c r="S128" s="4">
        <v>134.4</v>
      </c>
      <c r="T128" s="4">
        <v>13.578869047619047</v>
      </c>
      <c r="U128">
        <f t="shared" si="33"/>
        <v>1825</v>
      </c>
    </row>
    <row r="129" spans="1:21" ht="12.75">
      <c r="A129" s="10">
        <v>1454</v>
      </c>
      <c r="D129" s="4">
        <v>5</v>
      </c>
      <c r="E129" s="8">
        <f t="shared" si="27"/>
        <v>60</v>
      </c>
      <c r="F129" s="8">
        <f t="shared" si="25"/>
        <v>5</v>
      </c>
      <c r="H129" s="4">
        <v>133.87</v>
      </c>
      <c r="I129" s="4">
        <f t="shared" si="28"/>
        <v>13.63262866960484</v>
      </c>
      <c r="J129" s="4">
        <f t="shared" si="29"/>
        <v>105.13956301148235</v>
      </c>
      <c r="K129" s="4">
        <f t="shared" si="26"/>
        <v>100</v>
      </c>
      <c r="L129" s="8">
        <f t="shared" si="30"/>
        <v>95.11167550608798</v>
      </c>
      <c r="M129" s="8">
        <f t="shared" si="31"/>
        <v>93.88995008312342</v>
      </c>
      <c r="N129" s="8">
        <f t="shared" si="32"/>
        <v>95.1116755060879</v>
      </c>
      <c r="S129" s="4">
        <v>133.87</v>
      </c>
      <c r="T129" s="4">
        <v>13.63262866960484</v>
      </c>
      <c r="U129">
        <f t="shared" si="33"/>
        <v>1825</v>
      </c>
    </row>
    <row r="130" spans="1:21" ht="12.75">
      <c r="A130" s="10">
        <v>1455</v>
      </c>
      <c r="D130" s="4">
        <v>5</v>
      </c>
      <c r="E130" s="8">
        <f t="shared" si="27"/>
        <v>60</v>
      </c>
      <c r="F130" s="8">
        <f t="shared" si="25"/>
        <v>5</v>
      </c>
      <c r="H130" s="4">
        <v>122.37</v>
      </c>
      <c r="I130" s="4">
        <f t="shared" si="28"/>
        <v>14.91378605867451</v>
      </c>
      <c r="J130" s="4">
        <f t="shared" si="29"/>
        <v>96.10762923519157</v>
      </c>
      <c r="K130" s="4">
        <f t="shared" si="26"/>
        <v>100</v>
      </c>
      <c r="L130" s="8">
        <f t="shared" si="30"/>
        <v>104.05001225790633</v>
      </c>
      <c r="M130" s="8">
        <f t="shared" si="31"/>
        <v>102.71347240032469</v>
      </c>
      <c r="N130" s="8">
        <f t="shared" si="32"/>
        <v>104.05001225790626</v>
      </c>
      <c r="S130" s="4">
        <v>122.37</v>
      </c>
      <c r="T130" s="4">
        <v>14.91378605867451</v>
      </c>
      <c r="U130">
        <f t="shared" si="33"/>
        <v>1825</v>
      </c>
    </row>
    <row r="131" spans="1:21" ht="12.75">
      <c r="A131" s="10">
        <v>1456</v>
      </c>
      <c r="D131" s="4">
        <v>5</v>
      </c>
      <c r="E131" s="8">
        <f t="shared" si="27"/>
        <v>60</v>
      </c>
      <c r="F131" s="8">
        <f t="shared" si="25"/>
        <v>5</v>
      </c>
      <c r="H131" s="4">
        <v>151.34</v>
      </c>
      <c r="I131" s="4">
        <f t="shared" si="28"/>
        <v>12.058940134795824</v>
      </c>
      <c r="J131" s="4">
        <f t="shared" si="29"/>
        <v>118.86024849598668</v>
      </c>
      <c r="K131" s="4">
        <f t="shared" si="26"/>
        <v>100</v>
      </c>
      <c r="L131" s="8">
        <f t="shared" si="30"/>
        <v>84.1324170741377</v>
      </c>
      <c r="M131" s="8">
        <f t="shared" si="31"/>
        <v>83.05172206705255</v>
      </c>
      <c r="N131" s="8">
        <f t="shared" si="32"/>
        <v>84.13241707413763</v>
      </c>
      <c r="S131" s="4">
        <v>151.34</v>
      </c>
      <c r="T131" s="4">
        <v>12.058940134795824</v>
      </c>
      <c r="U131">
        <f t="shared" si="33"/>
        <v>1825</v>
      </c>
    </row>
    <row r="132" spans="1:21" ht="12.75">
      <c r="A132" s="10">
        <v>1457</v>
      </c>
      <c r="D132" s="4">
        <v>5</v>
      </c>
      <c r="E132" s="8">
        <f t="shared" si="27"/>
        <v>60</v>
      </c>
      <c r="F132" s="8">
        <f t="shared" si="25"/>
        <v>5</v>
      </c>
      <c r="H132" s="4">
        <v>165.25</v>
      </c>
      <c r="I132" s="4">
        <f t="shared" si="28"/>
        <v>11.043872919818456</v>
      </c>
      <c r="J132" s="4">
        <f t="shared" si="29"/>
        <v>129.7849614375697</v>
      </c>
      <c r="K132" s="4">
        <f t="shared" si="26"/>
        <v>100</v>
      </c>
      <c r="L132" s="8">
        <f t="shared" si="30"/>
        <v>77.05052950075643</v>
      </c>
      <c r="M132" s="8">
        <f t="shared" si="31"/>
        <v>76.06080252724801</v>
      </c>
      <c r="N132" s="8">
        <f t="shared" si="32"/>
        <v>77.05052950075635</v>
      </c>
      <c r="S132" s="4">
        <v>165.25</v>
      </c>
      <c r="T132" s="4">
        <v>11.043872919818456</v>
      </c>
      <c r="U132">
        <f t="shared" si="33"/>
        <v>1825</v>
      </c>
    </row>
    <row r="133" spans="1:21" ht="12.75">
      <c r="A133" s="10">
        <v>1458</v>
      </c>
      <c r="D133" s="4">
        <v>5</v>
      </c>
      <c r="E133" s="8">
        <f t="shared" si="27"/>
        <v>60</v>
      </c>
      <c r="F133" s="8">
        <f t="shared" si="25"/>
        <v>5</v>
      </c>
      <c r="H133" s="4">
        <v>152.79</v>
      </c>
      <c r="I133" s="4">
        <f t="shared" si="28"/>
        <v>11.944498985535704</v>
      </c>
      <c r="J133" s="4">
        <f t="shared" si="29"/>
        <v>119.99905753734508</v>
      </c>
      <c r="K133" s="4">
        <f t="shared" si="26"/>
        <v>100</v>
      </c>
      <c r="L133" s="8">
        <f t="shared" si="30"/>
        <v>83.33398782642844</v>
      </c>
      <c r="M133" s="8">
        <f t="shared" si="31"/>
        <v>82.26354877693393</v>
      </c>
      <c r="N133" s="8">
        <f t="shared" si="32"/>
        <v>83.33398782642837</v>
      </c>
      <c r="S133" s="4">
        <v>152.79</v>
      </c>
      <c r="T133" s="4">
        <v>11.944498985535704</v>
      </c>
      <c r="U133">
        <f t="shared" si="33"/>
        <v>1825</v>
      </c>
    </row>
    <row r="134" spans="1:21" ht="12.75">
      <c r="A134" s="10">
        <v>1459</v>
      </c>
      <c r="D134" s="4">
        <v>5</v>
      </c>
      <c r="E134" s="8">
        <f t="shared" si="27"/>
        <v>60</v>
      </c>
      <c r="F134" s="8">
        <f t="shared" si="25"/>
        <v>5</v>
      </c>
      <c r="H134" s="4">
        <v>134.53</v>
      </c>
      <c r="I134" s="4">
        <f t="shared" si="28"/>
        <v>13.565747416933027</v>
      </c>
      <c r="J134" s="4">
        <f t="shared" si="29"/>
        <v>105.65791747168687</v>
      </c>
      <c r="K134" s="4">
        <f t="shared" si="26"/>
        <v>100</v>
      </c>
      <c r="L134" s="8">
        <f t="shared" si="30"/>
        <v>94.64506058128296</v>
      </c>
      <c r="M134" s="8">
        <f t="shared" si="31"/>
        <v>93.4293289052831</v>
      </c>
      <c r="N134" s="8">
        <f t="shared" si="32"/>
        <v>94.64506058128292</v>
      </c>
      <c r="S134" s="4">
        <v>134.53</v>
      </c>
      <c r="T134" s="4">
        <v>13.565747416933027</v>
      </c>
      <c r="U134">
        <f t="shared" si="33"/>
        <v>1825</v>
      </c>
    </row>
    <row r="135" spans="1:21" ht="12.75">
      <c r="A135" s="10">
        <v>1460</v>
      </c>
      <c r="D135" s="4">
        <v>5</v>
      </c>
      <c r="E135" s="8">
        <f t="shared" si="27"/>
        <v>60</v>
      </c>
      <c r="F135" s="8">
        <f aca="true" t="shared" si="34" ref="F135:F166">E135/12</f>
        <v>5</v>
      </c>
      <c r="H135" s="4">
        <v>145.28</v>
      </c>
      <c r="I135" s="4">
        <f t="shared" si="28"/>
        <v>12.561949339207048</v>
      </c>
      <c r="J135" s="4">
        <f t="shared" si="29"/>
        <v>114.10081208865432</v>
      </c>
      <c r="K135" s="4">
        <f aca="true" t="shared" si="35" ref="K135:K166">F135/5*100</f>
        <v>100</v>
      </c>
      <c r="L135" s="8">
        <f t="shared" si="30"/>
        <v>87.64179515418502</v>
      </c>
      <c r="M135" s="8">
        <f t="shared" si="31"/>
        <v>86.51602159710721</v>
      </c>
      <c r="N135" s="8">
        <f t="shared" si="32"/>
        <v>87.64179515418495</v>
      </c>
      <c r="S135" s="4">
        <v>145.28</v>
      </c>
      <c r="T135" s="4">
        <v>12.561949339207048</v>
      </c>
      <c r="U135">
        <f t="shared" si="33"/>
        <v>1825</v>
      </c>
    </row>
    <row r="136" spans="1:21" ht="12.75">
      <c r="A136" s="10">
        <v>1461</v>
      </c>
      <c r="D136" s="4">
        <v>5</v>
      </c>
      <c r="E136" s="8">
        <f t="shared" si="27"/>
        <v>60</v>
      </c>
      <c r="F136" s="8">
        <f t="shared" si="34"/>
        <v>5</v>
      </c>
      <c r="H136" s="4">
        <v>129.24</v>
      </c>
      <c r="I136" s="4">
        <f t="shared" si="28"/>
        <v>14.12101516558341</v>
      </c>
      <c r="J136" s="4">
        <f t="shared" si="29"/>
        <v>101.5032279345931</v>
      </c>
      <c r="K136" s="4">
        <f t="shared" si="35"/>
        <v>100</v>
      </c>
      <c r="L136" s="8">
        <f t="shared" si="30"/>
        <v>98.51903435468894</v>
      </c>
      <c r="M136" s="8">
        <f t="shared" si="31"/>
        <v>97.25354083586919</v>
      </c>
      <c r="N136" s="8">
        <f t="shared" si="32"/>
        <v>98.51903435468886</v>
      </c>
      <c r="S136" s="4">
        <v>129.24</v>
      </c>
      <c r="T136" s="4">
        <v>14.12101516558341</v>
      </c>
      <c r="U136">
        <f t="shared" si="33"/>
        <v>1825</v>
      </c>
    </row>
    <row r="137" spans="1:21" ht="12.75">
      <c r="A137" s="10">
        <v>1462</v>
      </c>
      <c r="D137" s="4">
        <v>5</v>
      </c>
      <c r="E137" s="8">
        <f t="shared" si="27"/>
        <v>60</v>
      </c>
      <c r="F137" s="8">
        <f t="shared" si="34"/>
        <v>5</v>
      </c>
      <c r="H137" s="4">
        <v>120.67</v>
      </c>
      <c r="I137" s="4">
        <f t="shared" si="28"/>
        <v>15.123891605204276</v>
      </c>
      <c r="J137" s="4">
        <f t="shared" si="29"/>
        <v>94.77247380739206</v>
      </c>
      <c r="K137" s="4">
        <f t="shared" si="35"/>
        <v>100</v>
      </c>
      <c r="L137" s="8">
        <f t="shared" si="30"/>
        <v>105.51586972735558</v>
      </c>
      <c r="M137" s="8">
        <f t="shared" si="31"/>
        <v>104.16050068474132</v>
      </c>
      <c r="N137" s="8">
        <f t="shared" si="32"/>
        <v>105.51586972735552</v>
      </c>
      <c r="S137" s="4">
        <v>120.67</v>
      </c>
      <c r="T137" s="4">
        <v>15.123891605204276</v>
      </c>
      <c r="U137">
        <f t="shared" si="33"/>
        <v>1825</v>
      </c>
    </row>
    <row r="138" spans="1:21" ht="12.75">
      <c r="A138" s="10">
        <v>1463</v>
      </c>
      <c r="D138" s="4">
        <v>5</v>
      </c>
      <c r="E138" s="8">
        <f t="shared" si="27"/>
        <v>60</v>
      </c>
      <c r="F138" s="8">
        <f t="shared" si="34"/>
        <v>5</v>
      </c>
      <c r="H138" s="4">
        <v>103.33</v>
      </c>
      <c r="I138" s="4">
        <f t="shared" si="28"/>
        <v>17.661860060001935</v>
      </c>
      <c r="J138" s="4">
        <f t="shared" si="29"/>
        <v>81.15388844383709</v>
      </c>
      <c r="K138" s="4">
        <f t="shared" si="35"/>
        <v>100</v>
      </c>
      <c r="L138" s="8">
        <f t="shared" si="30"/>
        <v>123.22268460272912</v>
      </c>
      <c r="M138" s="8">
        <f t="shared" si="31"/>
        <v>121.63986855344753</v>
      </c>
      <c r="N138" s="8">
        <f t="shared" si="32"/>
        <v>123.222684602729</v>
      </c>
      <c r="S138" s="4">
        <v>103.33</v>
      </c>
      <c r="T138" s="4">
        <v>17.661860060001935</v>
      </c>
      <c r="U138">
        <f t="shared" si="33"/>
        <v>1825</v>
      </c>
    </row>
    <row r="139" spans="1:21" ht="12.75">
      <c r="A139" s="10">
        <v>1464</v>
      </c>
      <c r="D139" s="4">
        <v>5</v>
      </c>
      <c r="E139" s="8">
        <f t="shared" si="27"/>
        <v>60</v>
      </c>
      <c r="F139" s="8">
        <f t="shared" si="34"/>
        <v>5</v>
      </c>
      <c r="H139" s="4">
        <v>100.59</v>
      </c>
      <c r="I139" s="4">
        <f t="shared" si="28"/>
        <v>18.142956556317724</v>
      </c>
      <c r="J139" s="4">
        <f t="shared" si="29"/>
        <v>79.0019320484426</v>
      </c>
      <c r="K139" s="4">
        <f t="shared" si="35"/>
        <v>100</v>
      </c>
      <c r="L139" s="8">
        <f t="shared" si="30"/>
        <v>126.57918282135398</v>
      </c>
      <c r="M139" s="8">
        <f t="shared" si="31"/>
        <v>124.95325198953905</v>
      </c>
      <c r="N139" s="8">
        <f t="shared" si="32"/>
        <v>126.5791828213539</v>
      </c>
      <c r="S139" s="4">
        <v>100.59</v>
      </c>
      <c r="T139" s="4">
        <v>18.142956556317728</v>
      </c>
      <c r="U139">
        <f t="shared" si="33"/>
        <v>1825</v>
      </c>
    </row>
    <row r="140" spans="1:21" ht="12.75">
      <c r="A140" s="10">
        <v>1465</v>
      </c>
      <c r="D140" s="4">
        <v>5</v>
      </c>
      <c r="E140" s="8">
        <f t="shared" si="27"/>
        <v>60</v>
      </c>
      <c r="F140" s="8">
        <f t="shared" si="34"/>
        <v>5</v>
      </c>
      <c r="H140" s="4">
        <v>115.82</v>
      </c>
      <c r="I140" s="4">
        <f t="shared" si="28"/>
        <v>15.757209462959766</v>
      </c>
      <c r="J140" s="4">
        <f t="shared" si="29"/>
        <v>90.96335391043463</v>
      </c>
      <c r="K140" s="4">
        <f t="shared" si="35"/>
        <v>100</v>
      </c>
      <c r="L140" s="8">
        <f t="shared" si="30"/>
        <v>109.93438093593507</v>
      </c>
      <c r="M140" s="8">
        <f t="shared" si="31"/>
        <v>108.52225537582227</v>
      </c>
      <c r="N140" s="8">
        <f t="shared" si="32"/>
        <v>109.934380935935</v>
      </c>
      <c r="S140" s="4">
        <v>115.82</v>
      </c>
      <c r="T140" s="4">
        <v>15.757209462959766</v>
      </c>
      <c r="U140">
        <f t="shared" si="33"/>
        <v>1825</v>
      </c>
    </row>
    <row r="141" spans="1:21" ht="12.75">
      <c r="A141" s="10">
        <v>1466</v>
      </c>
      <c r="D141" s="4">
        <v>5</v>
      </c>
      <c r="E141" s="8">
        <f t="shared" si="27"/>
        <v>60</v>
      </c>
      <c r="F141" s="8">
        <f t="shared" si="34"/>
        <v>5</v>
      </c>
      <c r="H141" s="4">
        <v>119.28</v>
      </c>
      <c r="I141" s="4">
        <f t="shared" si="28"/>
        <v>15.300134138162306</v>
      </c>
      <c r="J141" s="4">
        <f t="shared" si="29"/>
        <v>93.68078789877951</v>
      </c>
      <c r="K141" s="4">
        <f t="shared" si="35"/>
        <v>100</v>
      </c>
      <c r="L141" s="8">
        <f t="shared" si="30"/>
        <v>106.74547283702213</v>
      </c>
      <c r="M141" s="8">
        <f t="shared" si="31"/>
        <v>105.3743093362486</v>
      </c>
      <c r="N141" s="8">
        <f t="shared" si="32"/>
        <v>106.74547283702205</v>
      </c>
      <c r="S141" s="4">
        <v>119.28</v>
      </c>
      <c r="T141" s="4">
        <v>15.300134138162308</v>
      </c>
      <c r="U141">
        <f t="shared" si="33"/>
        <v>1825</v>
      </c>
    </row>
    <row r="142" spans="1:21" ht="12.75">
      <c r="A142" s="10">
        <v>1467</v>
      </c>
      <c r="D142" s="4">
        <v>5</v>
      </c>
      <c r="E142" s="8">
        <f aca="true" t="shared" si="36" ref="E142:E173">D142*12</f>
        <v>60</v>
      </c>
      <c r="F142" s="8">
        <f t="shared" si="34"/>
        <v>5</v>
      </c>
      <c r="H142" s="4">
        <v>128.35</v>
      </c>
      <c r="I142" s="4">
        <f t="shared" si="28"/>
        <v>14.218932606155045</v>
      </c>
      <c r="J142" s="4">
        <f t="shared" si="29"/>
        <v>100.80423479886275</v>
      </c>
      <c r="K142" s="4">
        <f t="shared" si="35"/>
        <v>100</v>
      </c>
      <c r="L142" s="8">
        <f t="shared" si="30"/>
        <v>99.2021815348656</v>
      </c>
      <c r="M142" s="8">
        <f t="shared" si="31"/>
        <v>97.9279128759465</v>
      </c>
      <c r="N142" s="8">
        <f t="shared" si="32"/>
        <v>99.20218153486552</v>
      </c>
      <c r="S142" s="4">
        <v>128.35</v>
      </c>
      <c r="T142" s="4">
        <v>14.218932606155045</v>
      </c>
      <c r="U142">
        <f t="shared" si="33"/>
        <v>1825</v>
      </c>
    </row>
    <row r="143" spans="1:21" ht="12.75">
      <c r="A143" s="10">
        <v>1468</v>
      </c>
      <c r="D143" s="4">
        <v>5</v>
      </c>
      <c r="E143" s="8">
        <f t="shared" si="36"/>
        <v>60</v>
      </c>
      <c r="F143" s="8">
        <f t="shared" si="34"/>
        <v>5</v>
      </c>
      <c r="H143" s="4">
        <v>120.08</v>
      </c>
      <c r="I143" s="4">
        <f t="shared" si="28"/>
        <v>15.198201199200533</v>
      </c>
      <c r="J143" s="4">
        <f t="shared" si="29"/>
        <v>94.30909633539105</v>
      </c>
      <c r="K143" s="4">
        <f t="shared" si="35"/>
        <v>100</v>
      </c>
      <c r="L143" s="8">
        <f t="shared" si="30"/>
        <v>106.03431045969354</v>
      </c>
      <c r="M143" s="8">
        <f t="shared" si="31"/>
        <v>104.67228195892517</v>
      </c>
      <c r="N143" s="8">
        <f t="shared" si="32"/>
        <v>106.03431045969344</v>
      </c>
      <c r="S143" s="4">
        <v>120.08</v>
      </c>
      <c r="T143" s="4">
        <v>15.198201199200533</v>
      </c>
      <c r="U143">
        <f t="shared" si="33"/>
        <v>1825</v>
      </c>
    </row>
    <row r="144" spans="1:21" ht="12.75">
      <c r="A144" s="10">
        <v>1469</v>
      </c>
      <c r="D144" s="4">
        <v>5</v>
      </c>
      <c r="E144" s="8">
        <f t="shared" si="36"/>
        <v>60</v>
      </c>
      <c r="F144" s="8">
        <f t="shared" si="34"/>
        <v>5</v>
      </c>
      <c r="H144" s="4">
        <v>122.26</v>
      </c>
      <c r="I144" s="4">
        <f t="shared" si="28"/>
        <v>14.927204318665138</v>
      </c>
      <c r="J144" s="4">
        <f t="shared" si="29"/>
        <v>96.02123682515747</v>
      </c>
      <c r="K144" s="4">
        <f t="shared" si="35"/>
        <v>100</v>
      </c>
      <c r="L144" s="8">
        <f t="shared" si="30"/>
        <v>104.14362833306068</v>
      </c>
      <c r="M144" s="8">
        <f t="shared" si="31"/>
        <v>102.80588596129341</v>
      </c>
      <c r="N144" s="8">
        <f t="shared" si="32"/>
        <v>104.14362833306059</v>
      </c>
      <c r="S144" s="4">
        <v>122.26</v>
      </c>
      <c r="T144" s="4">
        <v>14.927204318665138</v>
      </c>
      <c r="U144">
        <f t="shared" si="33"/>
        <v>1825</v>
      </c>
    </row>
    <row r="145" spans="1:21" ht="12.75">
      <c r="A145" s="10">
        <v>1470</v>
      </c>
      <c r="D145" s="4">
        <v>5</v>
      </c>
      <c r="E145" s="8">
        <f t="shared" si="36"/>
        <v>60</v>
      </c>
      <c r="F145" s="8">
        <f t="shared" si="34"/>
        <v>5</v>
      </c>
      <c r="H145" s="4">
        <v>118.01</v>
      </c>
      <c r="I145" s="4">
        <f t="shared" si="28"/>
        <v>15.464791119396661</v>
      </c>
      <c r="J145" s="4">
        <f t="shared" si="29"/>
        <v>92.68334825565871</v>
      </c>
      <c r="K145" s="4">
        <f t="shared" si="35"/>
        <v>100</v>
      </c>
      <c r="L145" s="8">
        <f t="shared" si="30"/>
        <v>107.89424625031776</v>
      </c>
      <c r="M145" s="8">
        <f t="shared" si="31"/>
        <v>106.50832656239078</v>
      </c>
      <c r="N145" s="8">
        <f t="shared" si="32"/>
        <v>107.89424625031768</v>
      </c>
      <c r="S145" s="4">
        <v>118.01</v>
      </c>
      <c r="T145" s="4">
        <v>15.464791119396663</v>
      </c>
      <c r="U145">
        <f t="shared" si="33"/>
        <v>1825</v>
      </c>
    </row>
    <row r="146" spans="1:21" ht="12.75">
      <c r="A146" s="10">
        <v>1471</v>
      </c>
      <c r="D146" s="4">
        <v>5</v>
      </c>
      <c r="E146" s="8">
        <f t="shared" si="36"/>
        <v>60</v>
      </c>
      <c r="F146" s="8">
        <f t="shared" si="34"/>
        <v>5</v>
      </c>
      <c r="H146" s="4">
        <v>127.64</v>
      </c>
      <c r="I146" s="4">
        <f t="shared" si="28"/>
        <v>14.298025697273582</v>
      </c>
      <c r="J146" s="4">
        <f t="shared" si="29"/>
        <v>100.24661106137003</v>
      </c>
      <c r="K146" s="4">
        <f t="shared" si="35"/>
        <v>100</v>
      </c>
      <c r="L146" s="8">
        <f t="shared" si="30"/>
        <v>99.7539956126606</v>
      </c>
      <c r="M146" s="8">
        <f t="shared" si="31"/>
        <v>98.47263880936804</v>
      </c>
      <c r="N146" s="8">
        <f t="shared" si="32"/>
        <v>99.75399561266053</v>
      </c>
      <c r="S146" s="4">
        <v>127.64</v>
      </c>
      <c r="T146" s="4">
        <v>14.298025697273584</v>
      </c>
      <c r="U146">
        <f t="shared" si="33"/>
        <v>1825</v>
      </c>
    </row>
    <row r="147" spans="1:21" ht="12.75">
      <c r="A147" s="10">
        <v>1472</v>
      </c>
      <c r="D147" s="4">
        <v>5</v>
      </c>
      <c r="E147" s="8">
        <f t="shared" si="36"/>
        <v>60</v>
      </c>
      <c r="F147" s="8">
        <f t="shared" si="34"/>
        <v>5</v>
      </c>
      <c r="H147" s="4">
        <v>121.76</v>
      </c>
      <c r="I147" s="4">
        <f t="shared" si="28"/>
        <v>14.98850197109067</v>
      </c>
      <c r="J147" s="4">
        <f t="shared" si="29"/>
        <v>95.62854405227526</v>
      </c>
      <c r="K147" s="4">
        <f t="shared" si="35"/>
        <v>100</v>
      </c>
      <c r="L147" s="8">
        <f t="shared" si="30"/>
        <v>104.57128777923785</v>
      </c>
      <c r="M147" s="8">
        <f t="shared" si="31"/>
        <v>103.22805205016208</v>
      </c>
      <c r="N147" s="8">
        <f t="shared" si="32"/>
        <v>104.57128777923776</v>
      </c>
      <c r="S147" s="4">
        <v>121.76</v>
      </c>
      <c r="T147" s="4">
        <v>14.98850197109067</v>
      </c>
      <c r="U147">
        <f t="shared" si="33"/>
        <v>1825</v>
      </c>
    </row>
    <row r="148" spans="1:21" ht="12.75">
      <c r="A148" s="10">
        <v>1473</v>
      </c>
      <c r="D148" s="4">
        <v>5</v>
      </c>
      <c r="E148" s="8">
        <f t="shared" si="36"/>
        <v>60</v>
      </c>
      <c r="F148" s="8">
        <f t="shared" si="34"/>
        <v>5</v>
      </c>
      <c r="H148" s="4">
        <v>107.54</v>
      </c>
      <c r="I148" s="4">
        <f t="shared" si="28"/>
        <v>16.970429607587874</v>
      </c>
      <c r="J148" s="4">
        <f t="shared" si="29"/>
        <v>84.46036159150529</v>
      </c>
      <c r="K148" s="4">
        <f t="shared" si="35"/>
        <v>100</v>
      </c>
      <c r="L148" s="8">
        <f t="shared" si="30"/>
        <v>118.39873535428676</v>
      </c>
      <c r="M148" s="8">
        <f t="shared" si="31"/>
        <v>116.8778837421214</v>
      </c>
      <c r="N148" s="8">
        <f t="shared" si="32"/>
        <v>118.39873535428669</v>
      </c>
      <c r="S148" s="4">
        <v>107.54</v>
      </c>
      <c r="T148" s="4">
        <v>16.970429607587874</v>
      </c>
      <c r="U148">
        <f t="shared" si="33"/>
        <v>1825</v>
      </c>
    </row>
    <row r="149" spans="1:21" ht="12.75">
      <c r="A149" s="10">
        <v>1474</v>
      </c>
      <c r="D149" s="4">
        <v>5</v>
      </c>
      <c r="E149" s="8">
        <f t="shared" si="36"/>
        <v>60</v>
      </c>
      <c r="F149" s="8">
        <f t="shared" si="34"/>
        <v>5</v>
      </c>
      <c r="H149" s="4">
        <v>137.17</v>
      </c>
      <c r="I149" s="4">
        <f t="shared" si="28"/>
        <v>13.30465845301451</v>
      </c>
      <c r="J149" s="4">
        <f t="shared" si="29"/>
        <v>107.7313353125049</v>
      </c>
      <c r="K149" s="4">
        <f t="shared" si="35"/>
        <v>100</v>
      </c>
      <c r="L149" s="8">
        <f t="shared" si="30"/>
        <v>92.82350368156304</v>
      </c>
      <c r="M149" s="8">
        <f t="shared" si="31"/>
        <v>91.63117020943162</v>
      </c>
      <c r="N149" s="8">
        <f t="shared" si="32"/>
        <v>92.82350368156295</v>
      </c>
      <c r="S149" s="4">
        <v>137.17</v>
      </c>
      <c r="T149" s="4">
        <v>13.304658453014506</v>
      </c>
      <c r="U149">
        <f t="shared" si="33"/>
        <v>1825</v>
      </c>
    </row>
    <row r="150" spans="1:21" ht="12.75">
      <c r="A150" s="10">
        <v>1475</v>
      </c>
      <c r="D150" s="4">
        <v>5</v>
      </c>
      <c r="E150" s="8">
        <f t="shared" si="36"/>
        <v>60</v>
      </c>
      <c r="F150" s="8">
        <f t="shared" si="34"/>
        <v>5</v>
      </c>
      <c r="H150" s="4">
        <v>122.59</v>
      </c>
      <c r="I150" s="4">
        <f t="shared" si="28"/>
        <v>14.887021779916795</v>
      </c>
      <c r="J150" s="4">
        <f t="shared" si="29"/>
        <v>96.28041405525974</v>
      </c>
      <c r="K150" s="4">
        <f t="shared" si="35"/>
        <v>100</v>
      </c>
      <c r="L150" s="8">
        <f t="shared" si="30"/>
        <v>103.863284117791</v>
      </c>
      <c r="M150" s="8">
        <f t="shared" si="31"/>
        <v>102.52914281448516</v>
      </c>
      <c r="N150" s="8">
        <f t="shared" si="32"/>
        <v>103.86328411779091</v>
      </c>
      <c r="S150" s="4">
        <v>122.59</v>
      </c>
      <c r="T150" s="4">
        <v>14.887021779916795</v>
      </c>
      <c r="U150">
        <f t="shared" si="33"/>
        <v>1825</v>
      </c>
    </row>
    <row r="151" spans="1:14" ht="12.75">
      <c r="A151" s="10">
        <v>1476</v>
      </c>
      <c r="D151" s="4">
        <v>5</v>
      </c>
      <c r="E151" s="8">
        <f t="shared" si="36"/>
        <v>60</v>
      </c>
      <c r="F151" s="8">
        <f t="shared" si="34"/>
        <v>5</v>
      </c>
      <c r="H151" s="4">
        <v>121.55</v>
      </c>
      <c r="I151" s="4">
        <f t="shared" si="28"/>
        <v>15.014397367338544</v>
      </c>
      <c r="J151" s="4">
        <f t="shared" si="29"/>
        <v>95.46361308766474</v>
      </c>
      <c r="K151" s="4">
        <f t="shared" si="35"/>
        <v>100</v>
      </c>
      <c r="L151" s="8">
        <f t="shared" si="30"/>
        <v>104.75195392842451</v>
      </c>
      <c r="M151" s="8">
        <f t="shared" si="31"/>
        <v>103.40639751236309</v>
      </c>
      <c r="N151" s="8">
        <f t="shared" si="32"/>
        <v>104.75195392842443</v>
      </c>
    </row>
    <row r="152" spans="1:22" ht="12.75">
      <c r="A152" s="10">
        <v>1477</v>
      </c>
      <c r="B152" s="4">
        <v>5</v>
      </c>
      <c r="C152" s="4">
        <f aca="true" t="shared" si="37" ref="C152:C175">(B152*20)/52</f>
        <v>1.9230769230769231</v>
      </c>
      <c r="D152" s="4">
        <f aca="true" t="shared" si="38" ref="D152:D175">(B152*20)/365</f>
        <v>0.273972602739726</v>
      </c>
      <c r="E152" s="8">
        <f t="shared" si="36"/>
        <v>3.287671232876712</v>
      </c>
      <c r="F152" s="8">
        <f t="shared" si="34"/>
        <v>0.273972602739726</v>
      </c>
      <c r="H152" s="4">
        <v>125.53</v>
      </c>
      <c r="I152" s="4">
        <f t="shared" si="28"/>
        <v>0.7966223213574444</v>
      </c>
      <c r="J152" s="4">
        <f t="shared" si="29"/>
        <v>98.58944755980713</v>
      </c>
      <c r="K152" s="4">
        <f t="shared" si="35"/>
        <v>5.47945205479452</v>
      </c>
      <c r="L152" s="8">
        <f t="shared" si="30"/>
        <v>5.557848421323723</v>
      </c>
      <c r="M152" s="8">
        <f t="shared" si="31"/>
        <v>5.4864569262503355</v>
      </c>
      <c r="N152" s="8">
        <f t="shared" si="32"/>
        <v>5.55784842132372</v>
      </c>
      <c r="S152">
        <f>SUM(S125:S151)/25</f>
        <v>127.32600000000002</v>
      </c>
      <c r="T152">
        <f>SUM(T126:T151)/25</f>
        <v>14.519795417438727</v>
      </c>
      <c r="U152">
        <f>SUM(U126:U151)/25</f>
        <v>1825</v>
      </c>
      <c r="V152">
        <f>U152/S152</f>
        <v>14.333286210200585</v>
      </c>
    </row>
    <row r="153" spans="1:14" ht="12.75">
      <c r="A153" s="10">
        <v>1478</v>
      </c>
      <c r="B153" s="4">
        <v>5</v>
      </c>
      <c r="C153" s="4">
        <f t="shared" si="37"/>
        <v>1.9230769230769231</v>
      </c>
      <c r="D153" s="4">
        <f t="shared" si="38"/>
        <v>0.273972602739726</v>
      </c>
      <c r="E153" s="8">
        <f t="shared" si="36"/>
        <v>3.287671232876712</v>
      </c>
      <c r="F153" s="8">
        <f t="shared" si="34"/>
        <v>0.273972602739726</v>
      </c>
      <c r="H153" s="4">
        <v>157</v>
      </c>
      <c r="I153" s="4">
        <f aca="true" t="shared" si="39" ref="I153:I184">(365*F153)/H153</f>
        <v>0.6369426751592356</v>
      </c>
      <c r="J153" s="4">
        <f aca="true" t="shared" si="40" ref="J153:J175">(H153/127.326)*100</f>
        <v>123.30553068501328</v>
      </c>
      <c r="K153" s="4">
        <f t="shared" si="35"/>
        <v>5.47945205479452</v>
      </c>
      <c r="L153" s="8">
        <f aca="true" t="shared" si="41" ref="L153:L184">K153/J153*100</f>
        <v>4.4438007154698544</v>
      </c>
      <c r="M153" s="8">
        <f aca="true" t="shared" si="42" ref="M153:M175">(I153/14.5197954174387)*100</f>
        <v>4.386719350014042</v>
      </c>
      <c r="N153" s="8">
        <f aca="true" t="shared" si="43" ref="N153:N175">(I153/14.3332862102006)*100</f>
        <v>4.443800715469851</v>
      </c>
    </row>
    <row r="154" spans="1:14" ht="12.75">
      <c r="A154" s="10">
        <v>1479</v>
      </c>
      <c r="B154" s="4">
        <v>6</v>
      </c>
      <c r="C154" s="4">
        <f t="shared" si="37"/>
        <v>2.3076923076923075</v>
      </c>
      <c r="D154" s="4">
        <f t="shared" si="38"/>
        <v>0.3287671232876712</v>
      </c>
      <c r="E154" s="8">
        <f t="shared" si="36"/>
        <v>3.9452054794520546</v>
      </c>
      <c r="F154" s="8">
        <f t="shared" si="34"/>
        <v>0.3287671232876712</v>
      </c>
      <c r="H154" s="4">
        <v>186.58</v>
      </c>
      <c r="I154" s="4">
        <f t="shared" si="39"/>
        <v>0.6431557508843391</v>
      </c>
      <c r="J154" s="4">
        <f t="shared" si="40"/>
        <v>146.53723512872472</v>
      </c>
      <c r="K154" s="4">
        <f t="shared" si="35"/>
        <v>6.575342465753424</v>
      </c>
      <c r="L154" s="8">
        <f t="shared" si="41"/>
        <v>4.487147897923252</v>
      </c>
      <c r="M154" s="8">
        <f t="shared" si="42"/>
        <v>4.429509730639112</v>
      </c>
      <c r="N154" s="8">
        <f t="shared" si="43"/>
        <v>4.487147897923249</v>
      </c>
    </row>
    <row r="155" spans="1:14" ht="12.75">
      <c r="A155" s="10">
        <v>1480</v>
      </c>
      <c r="B155" s="4">
        <v>6</v>
      </c>
      <c r="C155" s="4">
        <f t="shared" si="37"/>
        <v>2.3076923076923075</v>
      </c>
      <c r="D155" s="4">
        <f t="shared" si="38"/>
        <v>0.3287671232876712</v>
      </c>
      <c r="E155" s="8">
        <f t="shared" si="36"/>
        <v>3.9452054794520546</v>
      </c>
      <c r="F155" s="8">
        <f t="shared" si="34"/>
        <v>0.3287671232876712</v>
      </c>
      <c r="H155" s="4">
        <v>141.72</v>
      </c>
      <c r="I155" s="4">
        <f t="shared" si="39"/>
        <v>0.8467400508044031</v>
      </c>
      <c r="J155" s="4">
        <f t="shared" si="40"/>
        <v>111.304839545733</v>
      </c>
      <c r="K155" s="4">
        <f t="shared" si="35"/>
        <v>6.575342465753424</v>
      </c>
      <c r="L155" s="8">
        <f t="shared" si="41"/>
        <v>5.907508148423092</v>
      </c>
      <c r="M155" s="8">
        <f t="shared" si="42"/>
        <v>5.831625215514011</v>
      </c>
      <c r="N155" s="8">
        <f t="shared" si="43"/>
        <v>5.907508148423087</v>
      </c>
    </row>
    <row r="156" spans="1:14" ht="12.75">
      <c r="A156" s="10">
        <v>1481</v>
      </c>
      <c r="B156" s="4">
        <v>6</v>
      </c>
      <c r="C156" s="4">
        <f t="shared" si="37"/>
        <v>2.3076923076923075</v>
      </c>
      <c r="D156" s="4">
        <f t="shared" si="38"/>
        <v>0.3287671232876712</v>
      </c>
      <c r="E156" s="8">
        <f t="shared" si="36"/>
        <v>3.9452054794520546</v>
      </c>
      <c r="F156" s="8">
        <f t="shared" si="34"/>
        <v>0.3287671232876712</v>
      </c>
      <c r="H156" s="4">
        <v>171.55</v>
      </c>
      <c r="I156" s="4">
        <f t="shared" si="39"/>
        <v>0.699504517633343</v>
      </c>
      <c r="J156" s="4">
        <f t="shared" si="40"/>
        <v>134.73289037588555</v>
      </c>
      <c r="K156" s="4">
        <f t="shared" si="35"/>
        <v>6.575342465753424</v>
      </c>
      <c r="L156" s="8">
        <f t="shared" si="41"/>
        <v>4.880280121215508</v>
      </c>
      <c r="M156" s="8">
        <f t="shared" si="42"/>
        <v>4.817592104591347</v>
      </c>
      <c r="N156" s="8">
        <f t="shared" si="43"/>
        <v>4.880280121215504</v>
      </c>
    </row>
    <row r="157" spans="1:14" ht="12.75">
      <c r="A157" s="10">
        <v>1482</v>
      </c>
      <c r="B157" s="4">
        <v>6</v>
      </c>
      <c r="C157" s="4">
        <f t="shared" si="37"/>
        <v>2.3076923076923075</v>
      </c>
      <c r="D157" s="4">
        <f t="shared" si="38"/>
        <v>0.3287671232876712</v>
      </c>
      <c r="E157" s="8">
        <f t="shared" si="36"/>
        <v>3.9452054794520546</v>
      </c>
      <c r="F157" s="8">
        <f t="shared" si="34"/>
        <v>0.3287671232876712</v>
      </c>
      <c r="H157" s="4">
        <v>243.84</v>
      </c>
      <c r="I157" s="4">
        <f t="shared" si="39"/>
        <v>0.4921259842519685</v>
      </c>
      <c r="J157" s="4">
        <f t="shared" si="40"/>
        <v>191.50841147919516</v>
      </c>
      <c r="K157" s="4">
        <f t="shared" si="35"/>
        <v>6.575342465753424</v>
      </c>
      <c r="L157" s="8">
        <f t="shared" si="41"/>
        <v>3.4334483874447193</v>
      </c>
      <c r="M157" s="8">
        <f t="shared" si="42"/>
        <v>3.3893451670876216</v>
      </c>
      <c r="N157" s="8">
        <f t="shared" si="43"/>
        <v>3.4334483874447175</v>
      </c>
    </row>
    <row r="158" spans="1:14" ht="12.75">
      <c r="A158" s="10">
        <v>1483</v>
      </c>
      <c r="B158" s="4">
        <v>6</v>
      </c>
      <c r="C158" s="4">
        <f t="shared" si="37"/>
        <v>2.3076923076923075</v>
      </c>
      <c r="D158" s="4">
        <f t="shared" si="38"/>
        <v>0.3287671232876712</v>
      </c>
      <c r="E158" s="8">
        <f t="shared" si="36"/>
        <v>3.9452054794520546</v>
      </c>
      <c r="F158" s="8">
        <f t="shared" si="34"/>
        <v>0.3287671232876712</v>
      </c>
      <c r="H158" s="4">
        <v>277.57</v>
      </c>
      <c r="I158" s="4">
        <f t="shared" si="39"/>
        <v>0.43232337788665925</v>
      </c>
      <c r="J158" s="4">
        <f t="shared" si="40"/>
        <v>217.99946593782892</v>
      </c>
      <c r="K158" s="4">
        <f t="shared" si="35"/>
        <v>6.575342465753424</v>
      </c>
      <c r="L158" s="8">
        <f t="shared" si="41"/>
        <v>3.0162195294683154</v>
      </c>
      <c r="M158" s="8">
        <f t="shared" si="42"/>
        <v>2.9774756837649803</v>
      </c>
      <c r="N158" s="8">
        <f t="shared" si="43"/>
        <v>3.016219529468314</v>
      </c>
    </row>
    <row r="159" spans="1:14" ht="12.75">
      <c r="A159" s="10">
        <v>1484</v>
      </c>
      <c r="B159" s="4">
        <v>6</v>
      </c>
      <c r="C159" s="4">
        <f t="shared" si="37"/>
        <v>2.3076923076923075</v>
      </c>
      <c r="D159" s="4">
        <f t="shared" si="38"/>
        <v>0.3287671232876712</v>
      </c>
      <c r="E159" s="8">
        <f t="shared" si="36"/>
        <v>3.9452054794520546</v>
      </c>
      <c r="F159" s="8">
        <f t="shared" si="34"/>
        <v>0.3287671232876712</v>
      </c>
      <c r="H159" s="4">
        <v>168.22</v>
      </c>
      <c r="I159" s="4">
        <f t="shared" si="39"/>
        <v>0.7133515634288432</v>
      </c>
      <c r="J159" s="4">
        <f t="shared" si="40"/>
        <v>132.11755650849003</v>
      </c>
      <c r="K159" s="4">
        <f t="shared" si="35"/>
        <v>6.575342465753424</v>
      </c>
      <c r="L159" s="8">
        <f t="shared" si="41"/>
        <v>4.976887735076212</v>
      </c>
      <c r="M159" s="8">
        <f t="shared" si="42"/>
        <v>4.912958777450039</v>
      </c>
      <c r="N159" s="8">
        <f t="shared" si="43"/>
        <v>4.976887735076209</v>
      </c>
    </row>
    <row r="160" spans="1:14" ht="12.75">
      <c r="A160" s="10">
        <v>1485</v>
      </c>
      <c r="B160" s="4">
        <v>7.6</v>
      </c>
      <c r="C160" s="4">
        <f t="shared" si="37"/>
        <v>2.923076923076923</v>
      </c>
      <c r="D160" s="4">
        <f t="shared" si="38"/>
        <v>0.41643835616438357</v>
      </c>
      <c r="E160" s="8">
        <f t="shared" si="36"/>
        <v>4.997260273972603</v>
      </c>
      <c r="F160" s="8">
        <f t="shared" si="34"/>
        <v>0.41643835616438357</v>
      </c>
      <c r="H160" s="4">
        <v>143.13</v>
      </c>
      <c r="I160" s="4">
        <f t="shared" si="39"/>
        <v>1.0619716341787186</v>
      </c>
      <c r="J160" s="4">
        <f t="shared" si="40"/>
        <v>112.41223316526083</v>
      </c>
      <c r="K160" s="4">
        <f t="shared" si="35"/>
        <v>8.32876712328767</v>
      </c>
      <c r="L160" s="8">
        <f t="shared" si="41"/>
        <v>7.409128783202165</v>
      </c>
      <c r="M160" s="8">
        <f t="shared" si="42"/>
        <v>7.313957281403975</v>
      </c>
      <c r="N160" s="8">
        <f t="shared" si="43"/>
        <v>7.40912878320216</v>
      </c>
    </row>
    <row r="161" spans="1:14" ht="12.75">
      <c r="A161" s="10">
        <v>1486</v>
      </c>
      <c r="B161" s="4">
        <v>7.6</v>
      </c>
      <c r="C161" s="4">
        <f t="shared" si="37"/>
        <v>2.923076923076923</v>
      </c>
      <c r="D161" s="4">
        <f t="shared" si="38"/>
        <v>0.41643835616438357</v>
      </c>
      <c r="E161" s="8">
        <f t="shared" si="36"/>
        <v>4.997260273972603</v>
      </c>
      <c r="F161" s="8">
        <f t="shared" si="34"/>
        <v>0.41643835616438357</v>
      </c>
      <c r="H161" s="4">
        <v>187.03</v>
      </c>
      <c r="I161" s="4">
        <f t="shared" si="39"/>
        <v>0.812703844303053</v>
      </c>
      <c r="J161" s="4">
        <f t="shared" si="40"/>
        <v>146.8906586243187</v>
      </c>
      <c r="K161" s="4">
        <f t="shared" si="35"/>
        <v>8.32876712328767</v>
      </c>
      <c r="L161" s="8">
        <f t="shared" si="41"/>
        <v>5.670045461903041</v>
      </c>
      <c r="M161" s="8">
        <f t="shared" si="42"/>
        <v>5.597212777026953</v>
      </c>
      <c r="N161" s="8">
        <f t="shared" si="43"/>
        <v>5.670045461903038</v>
      </c>
    </row>
    <row r="162" spans="1:14" ht="12.75">
      <c r="A162" s="10">
        <v>1487</v>
      </c>
      <c r="B162" s="4">
        <v>7.6</v>
      </c>
      <c r="C162" s="4">
        <f t="shared" si="37"/>
        <v>2.923076923076923</v>
      </c>
      <c r="D162" s="4">
        <f t="shared" si="38"/>
        <v>0.41643835616438357</v>
      </c>
      <c r="E162" s="8">
        <f t="shared" si="36"/>
        <v>4.997260273972603</v>
      </c>
      <c r="F162" s="8">
        <f t="shared" si="34"/>
        <v>0.41643835616438357</v>
      </c>
      <c r="H162" s="4">
        <v>214.53</v>
      </c>
      <c r="I162" s="4">
        <f t="shared" si="39"/>
        <v>0.7085256141332215</v>
      </c>
      <c r="J162" s="4">
        <f t="shared" si="40"/>
        <v>168.48876113284012</v>
      </c>
      <c r="K162" s="4">
        <f t="shared" si="35"/>
        <v>8.32876712328767</v>
      </c>
      <c r="L162" s="8">
        <f t="shared" si="41"/>
        <v>4.943218210691866</v>
      </c>
      <c r="M162" s="8">
        <f t="shared" si="42"/>
        <v>4.879721743753093</v>
      </c>
      <c r="N162" s="8">
        <f t="shared" si="43"/>
        <v>4.943218210691862</v>
      </c>
    </row>
    <row r="163" spans="1:14" ht="12.75">
      <c r="A163" s="10">
        <v>1488</v>
      </c>
      <c r="B163" s="4">
        <v>7.6</v>
      </c>
      <c r="C163" s="4">
        <f t="shared" si="37"/>
        <v>2.923076923076923</v>
      </c>
      <c r="D163" s="4">
        <f t="shared" si="38"/>
        <v>0.41643835616438357</v>
      </c>
      <c r="E163" s="8">
        <f t="shared" si="36"/>
        <v>4.997260273972603</v>
      </c>
      <c r="F163" s="8">
        <f t="shared" si="34"/>
        <v>0.41643835616438357</v>
      </c>
      <c r="H163" s="4">
        <v>225.57</v>
      </c>
      <c r="I163" s="4">
        <f t="shared" si="39"/>
        <v>0.6738484727579023</v>
      </c>
      <c r="J163" s="4">
        <f t="shared" si="40"/>
        <v>177.15941755807927</v>
      </c>
      <c r="K163" s="4">
        <f t="shared" si="35"/>
        <v>8.32876712328767</v>
      </c>
      <c r="L163" s="8">
        <f t="shared" si="41"/>
        <v>4.701283870814939</v>
      </c>
      <c r="M163" s="8">
        <f t="shared" si="42"/>
        <v>4.640895091046465</v>
      </c>
      <c r="N163" s="8">
        <f t="shared" si="43"/>
        <v>4.701283870814937</v>
      </c>
    </row>
    <row r="164" spans="1:14" ht="12.75">
      <c r="A164" s="10">
        <v>1489</v>
      </c>
      <c r="B164" s="4">
        <v>6</v>
      </c>
      <c r="C164" s="4">
        <f t="shared" si="37"/>
        <v>2.3076923076923075</v>
      </c>
      <c r="D164" s="4">
        <f t="shared" si="38"/>
        <v>0.3287671232876712</v>
      </c>
      <c r="E164" s="8">
        <f t="shared" si="36"/>
        <v>3.9452054794520546</v>
      </c>
      <c r="F164" s="8">
        <f t="shared" si="34"/>
        <v>0.3287671232876712</v>
      </c>
      <c r="H164" s="4">
        <v>275.85</v>
      </c>
      <c r="I164" s="4">
        <f t="shared" si="39"/>
        <v>0.4350190320826536</v>
      </c>
      <c r="J164" s="4">
        <f t="shared" si="40"/>
        <v>216.64860279911414</v>
      </c>
      <c r="K164" s="4">
        <f t="shared" si="35"/>
        <v>6.575342465753424</v>
      </c>
      <c r="L164" s="8">
        <f t="shared" si="41"/>
        <v>3.0350264810386816</v>
      </c>
      <c r="M164" s="8">
        <f t="shared" si="42"/>
        <v>2.9960410568883287</v>
      </c>
      <c r="N164" s="8">
        <f t="shared" si="43"/>
        <v>3.03502648103868</v>
      </c>
    </row>
    <row r="165" spans="1:14" ht="12.75">
      <c r="A165" s="10">
        <v>1490</v>
      </c>
      <c r="B165" s="4">
        <v>6</v>
      </c>
      <c r="C165" s="4">
        <f t="shared" si="37"/>
        <v>2.3076923076923075</v>
      </c>
      <c r="D165" s="4">
        <f t="shared" si="38"/>
        <v>0.3287671232876712</v>
      </c>
      <c r="E165" s="8">
        <f t="shared" si="36"/>
        <v>3.9452054794520546</v>
      </c>
      <c r="F165" s="8">
        <f t="shared" si="34"/>
        <v>0.3287671232876712</v>
      </c>
      <c r="H165" s="4">
        <v>307.11</v>
      </c>
      <c r="I165" s="4">
        <f t="shared" si="39"/>
        <v>0.39073947445540685</v>
      </c>
      <c r="J165" s="4">
        <f t="shared" si="40"/>
        <v>241.19975495970976</v>
      </c>
      <c r="K165" s="4">
        <f t="shared" si="35"/>
        <v>6.575342465753424</v>
      </c>
      <c r="L165" s="8">
        <f t="shared" si="41"/>
        <v>2.7260983191511845</v>
      </c>
      <c r="M165" s="8">
        <f t="shared" si="42"/>
        <v>2.6910811290503256</v>
      </c>
      <c r="N165" s="8">
        <f t="shared" si="43"/>
        <v>2.726098319151183</v>
      </c>
    </row>
    <row r="166" spans="1:14" ht="12.75">
      <c r="A166" s="10">
        <v>1491</v>
      </c>
      <c r="B166" s="4">
        <v>6</v>
      </c>
      <c r="C166" s="4">
        <f t="shared" si="37"/>
        <v>2.3076923076923075</v>
      </c>
      <c r="D166" s="4">
        <f t="shared" si="38"/>
        <v>0.3287671232876712</v>
      </c>
      <c r="E166" s="8">
        <f t="shared" si="36"/>
        <v>3.9452054794520546</v>
      </c>
      <c r="F166" s="8">
        <f t="shared" si="34"/>
        <v>0.3287671232876712</v>
      </c>
      <c r="H166" s="4">
        <v>285.58</v>
      </c>
      <c r="I166" s="4">
        <f t="shared" si="39"/>
        <v>0.42019749282162616</v>
      </c>
      <c r="J166" s="4">
        <f t="shared" si="40"/>
        <v>224.29040415940187</v>
      </c>
      <c r="K166" s="4">
        <f t="shared" si="35"/>
        <v>6.575342465753424</v>
      </c>
      <c r="L166" s="8">
        <f t="shared" si="41"/>
        <v>2.9316200532058283</v>
      </c>
      <c r="M166" s="8">
        <f t="shared" si="42"/>
        <v>2.893962901963182</v>
      </c>
      <c r="N166" s="8">
        <f t="shared" si="43"/>
        <v>2.931620053205826</v>
      </c>
    </row>
    <row r="167" spans="1:14" ht="12.75">
      <c r="A167" s="10">
        <v>1492</v>
      </c>
      <c r="B167" s="4">
        <v>7.6</v>
      </c>
      <c r="C167" s="4">
        <f t="shared" si="37"/>
        <v>2.923076923076923</v>
      </c>
      <c r="D167" s="4">
        <f t="shared" si="38"/>
        <v>0.41643835616438357</v>
      </c>
      <c r="E167" s="8">
        <f t="shared" si="36"/>
        <v>4.997260273972603</v>
      </c>
      <c r="F167" s="8">
        <f>E167/12</f>
        <v>0.41643835616438357</v>
      </c>
      <c r="H167" s="4">
        <v>228.41</v>
      </c>
      <c r="I167" s="4">
        <f t="shared" si="39"/>
        <v>0.6654699881791515</v>
      </c>
      <c r="J167" s="4">
        <f t="shared" si="40"/>
        <v>179.3899125080502</v>
      </c>
      <c r="K167" s="4">
        <f aca="true" t="shared" si="44" ref="K167:K175">F167/5*100</f>
        <v>8.32876712328767</v>
      </c>
      <c r="L167" s="8">
        <f t="shared" si="41"/>
        <v>4.642829135062939</v>
      </c>
      <c r="M167" s="8">
        <f t="shared" si="42"/>
        <v>4.583191216178586</v>
      </c>
      <c r="N167" s="8">
        <f t="shared" si="43"/>
        <v>4.642829135062936</v>
      </c>
    </row>
    <row r="168" spans="1:14" ht="12.75">
      <c r="A168" s="10">
        <v>1493</v>
      </c>
      <c r="B168" s="4">
        <v>7.6</v>
      </c>
      <c r="C168" s="4">
        <f t="shared" si="37"/>
        <v>2.923076923076923</v>
      </c>
      <c r="D168" s="4">
        <f t="shared" si="38"/>
        <v>0.41643835616438357</v>
      </c>
      <c r="E168" s="8">
        <f t="shared" si="36"/>
        <v>4.997260273972603</v>
      </c>
      <c r="F168" s="8">
        <f>E168/12</f>
        <v>0.41643835616438357</v>
      </c>
      <c r="H168" s="4">
        <v>195.36</v>
      </c>
      <c r="I168" s="4">
        <f t="shared" si="39"/>
        <v>0.778050778050778</v>
      </c>
      <c r="J168" s="4">
        <f t="shared" si="40"/>
        <v>153.43292022053626</v>
      </c>
      <c r="K168" s="4">
        <f t="shared" si="44"/>
        <v>8.32876712328767</v>
      </c>
      <c r="L168" s="8">
        <f t="shared" si="41"/>
        <v>5.428279088553061</v>
      </c>
      <c r="M168" s="8">
        <f t="shared" si="42"/>
        <v>5.358551933289061</v>
      </c>
      <c r="N168" s="8">
        <f t="shared" si="43"/>
        <v>5.428279088553056</v>
      </c>
    </row>
    <row r="169" spans="1:14" ht="12.75">
      <c r="A169" s="10">
        <v>1494</v>
      </c>
      <c r="B169" s="4">
        <v>7.6</v>
      </c>
      <c r="C169" s="4">
        <f t="shared" si="37"/>
        <v>2.923076923076923</v>
      </c>
      <c r="D169" s="4">
        <f t="shared" si="38"/>
        <v>0.41643835616438357</v>
      </c>
      <c r="E169" s="8">
        <f t="shared" si="36"/>
        <v>4.997260273972603</v>
      </c>
      <c r="F169" s="8">
        <f>E169/12</f>
        <v>0.41643835616438357</v>
      </c>
      <c r="H169" s="4">
        <v>144.11</v>
      </c>
      <c r="I169" s="4">
        <f t="shared" si="39"/>
        <v>1.0547498438692664</v>
      </c>
      <c r="J169" s="4">
        <f t="shared" si="40"/>
        <v>113.18191100010996</v>
      </c>
      <c r="K169" s="4">
        <f t="shared" si="44"/>
        <v>8.32876712328767</v>
      </c>
      <c r="L169" s="8">
        <f t="shared" si="41"/>
        <v>7.358744033999902</v>
      </c>
      <c r="M169" s="8">
        <f t="shared" si="42"/>
        <v>7.264219732755193</v>
      </c>
      <c r="N169" s="8">
        <f t="shared" si="43"/>
        <v>7.358744033999896</v>
      </c>
    </row>
    <row r="170" spans="1:14" ht="12.75">
      <c r="A170" s="10">
        <v>1495</v>
      </c>
      <c r="B170" s="4">
        <v>7.6</v>
      </c>
      <c r="C170" s="4">
        <f t="shared" si="37"/>
        <v>2.923076923076923</v>
      </c>
      <c r="D170" s="4">
        <f t="shared" si="38"/>
        <v>0.41643835616438357</v>
      </c>
      <c r="E170" s="8">
        <f t="shared" si="36"/>
        <v>4.997260273972603</v>
      </c>
      <c r="F170" s="8">
        <f>E170/12</f>
        <v>0.41643835616438357</v>
      </c>
      <c r="H170" s="4">
        <v>123.3</v>
      </c>
      <c r="I170" s="4">
        <f t="shared" si="39"/>
        <v>1.2327656123276562</v>
      </c>
      <c r="J170" s="4">
        <f t="shared" si="40"/>
        <v>96.83803779275246</v>
      </c>
      <c r="K170" s="4">
        <f t="shared" si="44"/>
        <v>8.32876712328767</v>
      </c>
      <c r="L170" s="8">
        <f t="shared" si="41"/>
        <v>8.600718594807185</v>
      </c>
      <c r="M170" s="8">
        <f t="shared" si="42"/>
        <v>8.490240922038533</v>
      </c>
      <c r="N170" s="8">
        <f t="shared" si="43"/>
        <v>8.60071859480718</v>
      </c>
    </row>
    <row r="171" spans="1:14" ht="12.75">
      <c r="A171" s="10">
        <v>1496</v>
      </c>
      <c r="B171" s="4">
        <v>4</v>
      </c>
      <c r="C171" s="4">
        <f t="shared" si="37"/>
        <v>1.5384615384615385</v>
      </c>
      <c r="D171" s="4">
        <f t="shared" si="38"/>
        <v>0.2191780821917808</v>
      </c>
      <c r="E171" s="8">
        <f t="shared" si="36"/>
        <v>2.6301369863013697</v>
      </c>
      <c r="F171" s="8">
        <f>E171/12</f>
        <v>0.2191780821917808</v>
      </c>
      <c r="H171" s="4">
        <v>124.33</v>
      </c>
      <c r="I171" s="4">
        <f t="shared" si="39"/>
        <v>0.6434488860291161</v>
      </c>
      <c r="J171" s="4">
        <f t="shared" si="40"/>
        <v>97.6469849048898</v>
      </c>
      <c r="K171" s="4">
        <f t="shared" si="44"/>
        <v>4.383561643835616</v>
      </c>
      <c r="L171" s="8">
        <f t="shared" si="41"/>
        <v>4.489193033564012</v>
      </c>
      <c r="M171" s="8">
        <f t="shared" si="42"/>
        <v>4.431528596169579</v>
      </c>
      <c r="N171" s="8">
        <f t="shared" si="43"/>
        <v>4.48919303356401</v>
      </c>
    </row>
    <row r="172" spans="1:14" ht="12.75">
      <c r="A172" s="10">
        <v>1497</v>
      </c>
      <c r="B172" s="4">
        <v>4</v>
      </c>
      <c r="C172" s="4">
        <f t="shared" si="37"/>
        <v>1.5384615384615385</v>
      </c>
      <c r="D172" s="4">
        <f t="shared" si="38"/>
        <v>0.2191780821917808</v>
      </c>
      <c r="E172" s="8">
        <f t="shared" si="36"/>
        <v>2.6301369863013697</v>
      </c>
      <c r="F172" s="8">
        <f>E172/12</f>
        <v>0.2191780821917808</v>
      </c>
      <c r="H172" s="4">
        <v>123.95</v>
      </c>
      <c r="I172" s="4">
        <f t="shared" si="39"/>
        <v>0.645421540943929</v>
      </c>
      <c r="J172" s="4">
        <f t="shared" si="40"/>
        <v>97.34853839749934</v>
      </c>
      <c r="K172" s="4">
        <f t="shared" si="44"/>
        <v>4.383561643835616</v>
      </c>
      <c r="L172" s="8">
        <f t="shared" si="41"/>
        <v>4.502955787519271</v>
      </c>
      <c r="M172" s="8">
        <f t="shared" si="42"/>
        <v>4.445114565242143</v>
      </c>
      <c r="N172" s="8">
        <f t="shared" si="43"/>
        <v>4.502955787519268</v>
      </c>
    </row>
    <row r="173" spans="1:14" ht="12.75">
      <c r="A173" s="10">
        <v>1498</v>
      </c>
      <c r="B173" s="4">
        <v>4</v>
      </c>
      <c r="C173" s="4">
        <f t="shared" si="37"/>
        <v>1.5384615384615385</v>
      </c>
      <c r="D173" s="4">
        <f t="shared" si="38"/>
        <v>0.2191780821917808</v>
      </c>
      <c r="E173" s="8">
        <f t="shared" si="36"/>
        <v>2.6301369863013697</v>
      </c>
      <c r="F173" s="8">
        <f>E173/12</f>
        <v>0.2191780821917808</v>
      </c>
      <c r="H173" s="4">
        <v>141.26</v>
      </c>
      <c r="I173" s="4">
        <f t="shared" si="39"/>
        <v>0.566331587144273</v>
      </c>
      <c r="J173" s="4">
        <f t="shared" si="40"/>
        <v>110.94356219468138</v>
      </c>
      <c r="K173" s="4">
        <f t="shared" si="44"/>
        <v>4.383561643835616</v>
      </c>
      <c r="L173" s="8">
        <f t="shared" si="41"/>
        <v>3.95116359806749</v>
      </c>
      <c r="M173" s="8">
        <f t="shared" si="42"/>
        <v>3.9004102390044157</v>
      </c>
      <c r="N173" s="8">
        <f t="shared" si="43"/>
        <v>3.9511635980674873</v>
      </c>
    </row>
    <row r="174" spans="1:14" ht="12.75">
      <c r="A174" s="10">
        <v>1499</v>
      </c>
      <c r="B174" s="4">
        <v>4</v>
      </c>
      <c r="C174" s="4">
        <f t="shared" si="37"/>
        <v>1.5384615384615385</v>
      </c>
      <c r="D174" s="4">
        <f t="shared" si="38"/>
        <v>0.2191780821917808</v>
      </c>
      <c r="E174" s="8">
        <f>D174*12</f>
        <v>2.6301369863013697</v>
      </c>
      <c r="F174" s="8">
        <f>E174/12</f>
        <v>0.2191780821917808</v>
      </c>
      <c r="H174" s="4">
        <v>140.17</v>
      </c>
      <c r="I174" s="4">
        <f t="shared" si="39"/>
        <v>0.5707355354212742</v>
      </c>
      <c r="J174" s="4">
        <f t="shared" si="40"/>
        <v>110.08749194979815</v>
      </c>
      <c r="K174" s="4">
        <f t="shared" si="44"/>
        <v>4.383561643835616</v>
      </c>
      <c r="L174" s="8">
        <f t="shared" si="41"/>
        <v>3.9818889196191316</v>
      </c>
      <c r="M174" s="8">
        <f t="shared" si="42"/>
        <v>3.9307408886478115</v>
      </c>
      <c r="N174" s="8">
        <f t="shared" si="43"/>
        <v>3.981888919619129</v>
      </c>
    </row>
    <row r="175" spans="1:14" ht="12.75">
      <c r="A175" s="10">
        <v>1500</v>
      </c>
      <c r="B175" s="4">
        <v>4</v>
      </c>
      <c r="C175" s="4">
        <f t="shared" si="37"/>
        <v>1.5384615384615385</v>
      </c>
      <c r="D175" s="4">
        <f t="shared" si="38"/>
        <v>0.2191780821917808</v>
      </c>
      <c r="E175" s="8">
        <f>D175*12</f>
        <v>2.6301369863013697</v>
      </c>
      <c r="F175" s="8">
        <f>E175/12</f>
        <v>0.2191780821917808</v>
      </c>
      <c r="H175" s="4">
        <v>113.28622834020436</v>
      </c>
      <c r="I175" s="4">
        <f t="shared" si="39"/>
        <v>0.7061758624336569</v>
      </c>
      <c r="J175" s="4">
        <f t="shared" si="40"/>
        <v>88.97336627256362</v>
      </c>
      <c r="K175" s="4">
        <f t="shared" si="44"/>
        <v>4.383561643835616</v>
      </c>
      <c r="L175" s="8">
        <f t="shared" si="41"/>
        <v>4.926824540286455</v>
      </c>
      <c r="M175" s="8">
        <f t="shared" si="42"/>
        <v>4.863538652793406</v>
      </c>
      <c r="N175" s="8">
        <f t="shared" si="43"/>
        <v>4.926824540286451</v>
      </c>
    </row>
    <row r="176" ht="12.75">
      <c r="A176" s="10">
        <v>1501</v>
      </c>
    </row>
    <row r="177" ht="12.75">
      <c r="A177" s="10">
        <v>1502</v>
      </c>
    </row>
    <row r="178" ht="12.75">
      <c r="A178" s="10">
        <v>1503</v>
      </c>
    </row>
    <row r="179" ht="12.75">
      <c r="A179" s="10">
        <v>1504</v>
      </c>
    </row>
    <row r="180" ht="12.75">
      <c r="A180" s="10">
        <v>1505</v>
      </c>
    </row>
    <row r="181" ht="12.75">
      <c r="A181" s="10">
        <v>1506</v>
      </c>
    </row>
    <row r="182" ht="12.75">
      <c r="A182" s="10">
        <v>1507</v>
      </c>
    </row>
    <row r="183" ht="12.75">
      <c r="A183" s="10">
        <v>1508</v>
      </c>
    </row>
    <row r="184" ht="12.75">
      <c r="A184" s="10">
        <v>1509</v>
      </c>
    </row>
    <row r="185" ht="12.75">
      <c r="A185" s="10">
        <v>1510</v>
      </c>
    </row>
    <row r="186" ht="12.75">
      <c r="A186" s="10">
        <v>1511</v>
      </c>
    </row>
    <row r="187" ht="12.75">
      <c r="A187" s="10">
        <v>1512</v>
      </c>
    </row>
    <row r="188" ht="12.75">
      <c r="A188" s="10">
        <v>1513</v>
      </c>
    </row>
    <row r="189" ht="12.75">
      <c r="A189" s="10">
        <v>1514</v>
      </c>
    </row>
    <row r="190" ht="12.75">
      <c r="A190" s="10">
        <v>1515</v>
      </c>
    </row>
    <row r="191" ht="12.75">
      <c r="A191" s="10">
        <v>1516</v>
      </c>
    </row>
    <row r="192" ht="12.75">
      <c r="A192" s="10">
        <v>1517</v>
      </c>
    </row>
    <row r="193" ht="12.75">
      <c r="A193" s="10">
        <v>1518</v>
      </c>
    </row>
    <row r="194" ht="12.75">
      <c r="A194" s="10">
        <v>1519</v>
      </c>
    </row>
    <row r="195" ht="12.75">
      <c r="A195" s="10">
        <v>1520</v>
      </c>
    </row>
    <row r="196" ht="12.75">
      <c r="A196" s="10">
        <v>1521</v>
      </c>
    </row>
    <row r="197" ht="12.75">
      <c r="A197" s="10">
        <v>1522</v>
      </c>
    </row>
    <row r="198" ht="12.75">
      <c r="A198" s="10">
        <v>1523</v>
      </c>
    </row>
    <row r="199" ht="12.75">
      <c r="A199" s="10">
        <v>1524</v>
      </c>
    </row>
    <row r="200" ht="12.75">
      <c r="A200" s="10">
        <v>1525</v>
      </c>
    </row>
    <row r="201" ht="12.75">
      <c r="A201" s="10">
        <v>1526</v>
      </c>
    </row>
    <row r="202" ht="12.75">
      <c r="A202" s="10">
        <v>1527</v>
      </c>
    </row>
    <row r="203" ht="12.75">
      <c r="A203" s="10">
        <v>1528</v>
      </c>
    </row>
    <row r="204" ht="12.75">
      <c r="A204" s="10">
        <v>1529</v>
      </c>
    </row>
    <row r="205" ht="12.75">
      <c r="A205" s="10">
        <v>1530</v>
      </c>
    </row>
    <row r="206" ht="12.75">
      <c r="A206" s="10">
        <v>1531</v>
      </c>
    </row>
    <row r="207" ht="12.75">
      <c r="A207" s="10">
        <v>1532</v>
      </c>
    </row>
    <row r="208" ht="12.75">
      <c r="A208" s="10">
        <v>1533</v>
      </c>
    </row>
    <row r="209" ht="12.75">
      <c r="A209" s="10">
        <v>1534</v>
      </c>
    </row>
    <row r="210" ht="12.75">
      <c r="A210" s="10">
        <v>1535</v>
      </c>
    </row>
    <row r="211" ht="12.75">
      <c r="A211" s="10">
        <v>1536</v>
      </c>
    </row>
    <row r="212" ht="12.75">
      <c r="A212" s="10">
        <v>1537</v>
      </c>
    </row>
    <row r="213" ht="12.75">
      <c r="A213" s="10">
        <v>1538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6.7109375" style="0" customWidth="1"/>
    <col min="2" max="2" width="8.57421875" style="4" customWidth="1"/>
    <col min="3" max="3" width="8.00390625" style="4" customWidth="1"/>
    <col min="4" max="4" width="8.421875" style="4" customWidth="1"/>
    <col min="5" max="5" width="10.8515625" style="6" customWidth="1"/>
    <col min="6" max="6" width="8.57421875" style="8" customWidth="1"/>
    <col min="7" max="7" width="7.28125" style="4" customWidth="1"/>
    <col min="8" max="8" width="8.421875" style="4" customWidth="1"/>
    <col min="9" max="9" width="9.8515625" style="6" customWidth="1"/>
    <col min="10" max="10" width="8.57421875" style="8" customWidth="1"/>
    <col min="11" max="11" width="6.28125" style="4" customWidth="1"/>
    <col min="12" max="12" width="8.421875" style="4" customWidth="1"/>
    <col min="13" max="13" width="8.57421875" style="6" customWidth="1"/>
  </cols>
  <sheetData>
    <row r="1" spans="2:9" ht="12.75">
      <c r="B1" s="5" t="s">
        <v>55</v>
      </c>
      <c r="I1" s="7" t="s">
        <v>118</v>
      </c>
    </row>
    <row r="3" spans="1:11" ht="12.75">
      <c r="A3" s="3" t="s">
        <v>0</v>
      </c>
      <c r="B3" s="5" t="s">
        <v>81</v>
      </c>
      <c r="C3" s="5"/>
      <c r="D3" s="5"/>
      <c r="E3" s="7" t="s">
        <v>0</v>
      </c>
      <c r="F3" s="9" t="s">
        <v>59</v>
      </c>
      <c r="G3" s="5"/>
      <c r="H3" s="5"/>
      <c r="I3" s="7"/>
      <c r="J3" s="9" t="s">
        <v>84</v>
      </c>
      <c r="K3" s="5"/>
    </row>
    <row r="5" spans="2:13" ht="12.75">
      <c r="B5" s="5" t="s">
        <v>43</v>
      </c>
      <c r="C5" s="5" t="s">
        <v>152</v>
      </c>
      <c r="D5" s="5" t="s">
        <v>154</v>
      </c>
      <c r="E5" s="7" t="s">
        <v>134</v>
      </c>
      <c r="F5" s="9" t="s">
        <v>43</v>
      </c>
      <c r="G5" s="5" t="s">
        <v>152</v>
      </c>
      <c r="H5" s="5" t="s">
        <v>154</v>
      </c>
      <c r="I5" s="7" t="s">
        <v>134</v>
      </c>
      <c r="J5" s="9" t="s">
        <v>43</v>
      </c>
      <c r="K5" s="5" t="s">
        <v>152</v>
      </c>
      <c r="L5" s="5" t="s">
        <v>157</v>
      </c>
      <c r="M5" s="7" t="s">
        <v>134</v>
      </c>
    </row>
    <row r="6" spans="1:12" ht="12.75">
      <c r="A6" s="3" t="s">
        <v>82</v>
      </c>
      <c r="H6" s="5" t="s">
        <v>102</v>
      </c>
      <c r="L6" s="5" t="s">
        <v>102</v>
      </c>
    </row>
    <row r="8" spans="1:11" ht="12.75">
      <c r="A8" t="s">
        <v>165</v>
      </c>
      <c r="B8" s="4">
        <v>1.25</v>
      </c>
      <c r="C8" s="4" t="s">
        <v>63</v>
      </c>
      <c r="J8" s="8">
        <v>45.46</v>
      </c>
      <c r="K8" s="4" t="s">
        <v>116</v>
      </c>
    </row>
    <row r="9" spans="1:11" ht="12.75">
      <c r="A9" t="s">
        <v>142</v>
      </c>
      <c r="B9" s="4">
        <v>1</v>
      </c>
      <c r="C9" s="4" t="s">
        <v>63</v>
      </c>
      <c r="F9" s="8">
        <v>126</v>
      </c>
      <c r="G9" s="4" t="s">
        <v>116</v>
      </c>
      <c r="J9" s="8">
        <v>39.37</v>
      </c>
      <c r="K9" s="4" t="s">
        <v>116</v>
      </c>
    </row>
    <row r="10" spans="1:11" ht="12.75">
      <c r="A10" t="s">
        <v>48</v>
      </c>
      <c r="B10" s="4">
        <v>0.5</v>
      </c>
      <c r="C10" s="4" t="s">
        <v>63</v>
      </c>
      <c r="J10" s="8">
        <v>18.18</v>
      </c>
      <c r="K10" s="4" t="s">
        <v>116</v>
      </c>
    </row>
    <row r="11" spans="1:11" ht="12.75">
      <c r="A11" t="s">
        <v>133</v>
      </c>
      <c r="B11" s="4">
        <v>0.67</v>
      </c>
      <c r="C11" s="4" t="s">
        <v>63</v>
      </c>
      <c r="J11" s="8">
        <v>24.37</v>
      </c>
      <c r="K11" s="4" t="s">
        <v>116</v>
      </c>
    </row>
    <row r="12" spans="1:11" ht="12.75">
      <c r="A12" t="s">
        <v>51</v>
      </c>
      <c r="B12" s="4">
        <v>4.5</v>
      </c>
      <c r="C12" s="4" t="s">
        <v>63</v>
      </c>
      <c r="F12" s="8">
        <v>162</v>
      </c>
      <c r="G12" s="4" t="s">
        <v>116</v>
      </c>
      <c r="J12" s="8">
        <v>163.66</v>
      </c>
      <c r="K12" s="4" t="s">
        <v>116</v>
      </c>
    </row>
    <row r="14" spans="1:13" ht="12.75">
      <c r="A14" s="3" t="s">
        <v>146</v>
      </c>
      <c r="B14" s="4">
        <f>SUM(B8:B13)</f>
        <v>7.92</v>
      </c>
      <c r="C14" s="4" t="s">
        <v>63</v>
      </c>
      <c r="E14" s="6">
        <v>0.425</v>
      </c>
      <c r="F14" s="8">
        <f>SUM(F9:F13)</f>
        <v>288</v>
      </c>
      <c r="G14" s="4" t="s">
        <v>116</v>
      </c>
      <c r="H14" s="4">
        <v>54.744</v>
      </c>
      <c r="I14" s="6">
        <f>H14/$H$37</f>
        <v>0.3531506425143211</v>
      </c>
      <c r="J14" s="8">
        <f>SUM(J8:J13)</f>
        <v>291.03999999999996</v>
      </c>
      <c r="K14" s="4" t="s">
        <v>116</v>
      </c>
      <c r="L14" s="4">
        <v>57.1432</v>
      </c>
      <c r="M14" s="6">
        <f>L14/$L$37</f>
        <v>0.44879443318725165</v>
      </c>
    </row>
    <row r="16" ht="12.75">
      <c r="A16" s="3" t="s">
        <v>128</v>
      </c>
    </row>
    <row r="18" spans="1:3" ht="12.75">
      <c r="A18" t="s">
        <v>144</v>
      </c>
      <c r="B18" s="4">
        <v>1.5</v>
      </c>
      <c r="C18" s="4" t="s">
        <v>0</v>
      </c>
    </row>
    <row r="19" spans="1:7" ht="12.75">
      <c r="A19" t="s">
        <v>58</v>
      </c>
      <c r="F19" s="8">
        <v>23.5</v>
      </c>
      <c r="G19" s="4" t="s">
        <v>113</v>
      </c>
    </row>
    <row r="20" spans="1:7" ht="12.75">
      <c r="A20" t="s">
        <v>96</v>
      </c>
      <c r="B20" s="4">
        <v>40</v>
      </c>
      <c r="C20" s="4" t="s">
        <v>83</v>
      </c>
      <c r="F20" s="8">
        <v>40</v>
      </c>
      <c r="G20" s="4" t="s">
        <v>83</v>
      </c>
    </row>
    <row r="21" spans="1:11" ht="12.75">
      <c r="A21" t="s">
        <v>64</v>
      </c>
      <c r="B21" s="4">
        <v>10</v>
      </c>
      <c r="C21" s="4" t="s">
        <v>115</v>
      </c>
      <c r="F21" s="8">
        <v>4.8</v>
      </c>
      <c r="G21" s="4" t="s">
        <v>113</v>
      </c>
      <c r="J21" s="8">
        <v>13.61</v>
      </c>
      <c r="K21" s="4" t="s">
        <v>113</v>
      </c>
    </row>
    <row r="22" spans="1:11" ht="12.75">
      <c r="A22" t="s">
        <v>69</v>
      </c>
      <c r="B22" s="4">
        <v>10</v>
      </c>
      <c r="C22" s="4" t="s">
        <v>115</v>
      </c>
      <c r="F22" s="8">
        <v>4.7</v>
      </c>
      <c r="G22" s="4" t="s">
        <v>113</v>
      </c>
      <c r="J22" s="8">
        <v>13.61</v>
      </c>
      <c r="K22" s="4" t="s">
        <v>113</v>
      </c>
    </row>
    <row r="24" spans="1:13" ht="12.75">
      <c r="A24" s="3" t="s">
        <v>146</v>
      </c>
      <c r="E24" s="6">
        <v>0.2</v>
      </c>
      <c r="H24" s="4">
        <v>60.259</v>
      </c>
      <c r="I24" s="6">
        <f>H24/$H$37</f>
        <v>0.3887276152139134</v>
      </c>
      <c r="L24" s="4">
        <v>44.664</v>
      </c>
      <c r="M24" s="6">
        <f>L24/$L$37</f>
        <v>0.3507846001602187</v>
      </c>
    </row>
    <row r="26" ht="12.75">
      <c r="A26" s="3" t="s">
        <v>111</v>
      </c>
    </row>
    <row r="28" spans="1:7" ht="12.75">
      <c r="A28" t="s">
        <v>68</v>
      </c>
      <c r="B28" s="4">
        <v>4.25</v>
      </c>
      <c r="C28" s="4" t="s">
        <v>63</v>
      </c>
      <c r="F28" s="8">
        <v>162</v>
      </c>
      <c r="G28" s="4" t="s">
        <v>116</v>
      </c>
    </row>
    <row r="29" spans="1:7" ht="12.75">
      <c r="A29" t="s">
        <v>66</v>
      </c>
      <c r="B29" s="4">
        <v>2.75</v>
      </c>
      <c r="C29" s="4" t="s">
        <v>115</v>
      </c>
      <c r="F29" s="8">
        <v>1.35</v>
      </c>
      <c r="G29" s="4" t="s">
        <v>113</v>
      </c>
    </row>
    <row r="30" spans="1:3" ht="12.75">
      <c r="A30" t="s">
        <v>114</v>
      </c>
      <c r="B30" s="4">
        <v>0.5</v>
      </c>
      <c r="C30" s="4" t="s">
        <v>135</v>
      </c>
    </row>
    <row r="31" spans="1:7" ht="12.75">
      <c r="A31" t="s">
        <v>67</v>
      </c>
      <c r="B31" s="4">
        <v>0.67</v>
      </c>
      <c r="C31" s="4" t="s">
        <v>168</v>
      </c>
      <c r="F31" s="8">
        <v>1.8</v>
      </c>
      <c r="G31" s="4" t="s">
        <v>129</v>
      </c>
    </row>
    <row r="32" spans="1:3" ht="12.75">
      <c r="A32" t="s">
        <v>145</v>
      </c>
      <c r="B32" s="4">
        <v>0.5</v>
      </c>
      <c r="C32" s="4" t="s">
        <v>168</v>
      </c>
    </row>
    <row r="33" spans="1:11" ht="12.75">
      <c r="A33" t="s">
        <v>70</v>
      </c>
      <c r="B33" s="4">
        <v>0.33</v>
      </c>
      <c r="C33" s="4" t="s">
        <v>168</v>
      </c>
      <c r="F33" s="8">
        <v>1.125</v>
      </c>
      <c r="G33" s="4" t="s">
        <v>129</v>
      </c>
      <c r="J33" s="8">
        <v>1.225</v>
      </c>
      <c r="K33" s="4" t="s">
        <v>129</v>
      </c>
    </row>
    <row r="35" spans="1:13" ht="12.75">
      <c r="A35" s="3" t="s">
        <v>146</v>
      </c>
      <c r="E35" s="6">
        <v>0.2</v>
      </c>
      <c r="H35" s="4">
        <v>40.013</v>
      </c>
      <c r="I35" s="6">
        <f>H35/$H$37</f>
        <v>0.2581217422717655</v>
      </c>
      <c r="L35" s="4">
        <v>25.5188</v>
      </c>
      <c r="M35" s="6">
        <f>L35/$L$37</f>
        <v>0.20042096665252973</v>
      </c>
    </row>
    <row r="37" spans="1:15" ht="12.75">
      <c r="A37" s="3" t="s">
        <v>0</v>
      </c>
      <c r="D37" s="5"/>
      <c r="E37" s="7">
        <v>1</v>
      </c>
      <c r="F37" s="9"/>
      <c r="G37" s="5"/>
      <c r="H37" s="5">
        <f>SUM(H8:H36)</f>
        <v>155.016</v>
      </c>
      <c r="I37" s="7">
        <f>H37/$H$37</f>
        <v>1</v>
      </c>
      <c r="J37" s="9"/>
      <c r="K37" s="5"/>
      <c r="L37" s="5">
        <f>SUM(L8:L36)</f>
        <v>127.326</v>
      </c>
      <c r="M37" s="7">
        <f>L37/$L$37</f>
        <v>1</v>
      </c>
      <c r="N37" s="3"/>
      <c r="O37" s="3"/>
    </row>
    <row r="41" ht="12.75">
      <c r="A41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57421875" style="10" customWidth="1"/>
    <col min="2" max="2" width="12.7109375" style="0" customWidth="1"/>
    <col min="3" max="3" width="12.7109375" style="8" customWidth="1"/>
    <col min="4" max="4" width="9.421875" style="0" customWidth="1"/>
    <col min="5" max="5" width="12.57421875" style="8" customWidth="1"/>
    <col min="6" max="6" width="7.421875" style="0" customWidth="1"/>
    <col min="7" max="7" width="12.57421875" style="8" customWidth="1"/>
    <col min="8" max="8" width="11.140625" style="0" customWidth="1"/>
    <col min="9" max="9" width="12.57421875" style="8" customWidth="1"/>
    <col min="10" max="10" width="8.421875" style="0" customWidth="1"/>
    <col min="11" max="11" width="12.57421875" style="8" customWidth="1"/>
    <col min="12" max="12" width="10.140625" style="0" customWidth="1"/>
    <col min="13" max="13" width="12.57421875" style="8" customWidth="1"/>
    <col min="14" max="14" width="10.140625" style="0" customWidth="1"/>
    <col min="15" max="15" width="12.57421875" style="8" customWidth="1"/>
    <col min="17" max="18" width="19.28125" style="0" customWidth="1"/>
    <col min="19" max="19" width="20.57421875" style="0" customWidth="1"/>
  </cols>
  <sheetData>
    <row r="1" spans="3:4" ht="12.75">
      <c r="C1" s="9" t="s">
        <v>84</v>
      </c>
      <c r="D1" s="3" t="s">
        <v>54</v>
      </c>
    </row>
    <row r="3" spans="1:19" ht="12.75">
      <c r="A3" s="10" t="s">
        <v>169</v>
      </c>
      <c r="B3" s="2" t="s">
        <v>82</v>
      </c>
      <c r="C3" s="11" t="s">
        <v>82</v>
      </c>
      <c r="D3" s="2" t="s">
        <v>80</v>
      </c>
      <c r="E3" s="11" t="s">
        <v>80</v>
      </c>
      <c r="F3" s="2" t="s">
        <v>149</v>
      </c>
      <c r="G3" s="11" t="s">
        <v>149</v>
      </c>
      <c r="H3" s="2" t="s">
        <v>65</v>
      </c>
      <c r="I3" s="11" t="s">
        <v>65</v>
      </c>
      <c r="J3" s="2" t="s">
        <v>149</v>
      </c>
      <c r="K3" s="11" t="s">
        <v>149</v>
      </c>
      <c r="L3" s="2" t="s">
        <v>148</v>
      </c>
      <c r="M3" s="11" t="s">
        <v>148</v>
      </c>
      <c r="N3" s="2" t="s">
        <v>150</v>
      </c>
      <c r="O3" s="11" t="s">
        <v>42</v>
      </c>
      <c r="Q3" s="2" t="s">
        <v>163</v>
      </c>
      <c r="R3" s="2" t="s">
        <v>163</v>
      </c>
      <c r="S3" s="2" t="s">
        <v>163</v>
      </c>
    </row>
    <row r="4" spans="2:19" ht="12.75">
      <c r="B4" s="2" t="s">
        <v>3</v>
      </c>
      <c r="C4" s="11" t="s">
        <v>3</v>
      </c>
      <c r="D4" s="2" t="s">
        <v>50</v>
      </c>
      <c r="E4" s="11" t="s">
        <v>49</v>
      </c>
      <c r="F4" s="2" t="s">
        <v>91</v>
      </c>
      <c r="G4" s="11" t="s">
        <v>91</v>
      </c>
      <c r="H4" s="2" t="s">
        <v>69</v>
      </c>
      <c r="I4" s="11" t="s">
        <v>69</v>
      </c>
      <c r="J4" s="2" t="s">
        <v>89</v>
      </c>
      <c r="K4" s="11" t="s">
        <v>88</v>
      </c>
      <c r="L4" s="2"/>
      <c r="M4" s="11"/>
      <c r="N4" s="2" t="s">
        <v>155</v>
      </c>
      <c r="O4" s="11" t="s">
        <v>137</v>
      </c>
      <c r="Q4" s="2" t="s">
        <v>62</v>
      </c>
      <c r="R4" s="2" t="s">
        <v>62</v>
      </c>
      <c r="S4" s="2" t="s">
        <v>62</v>
      </c>
    </row>
    <row r="5" spans="2:19" ht="12.75">
      <c r="B5" s="5" t="s">
        <v>100</v>
      </c>
      <c r="C5" s="11" t="s">
        <v>28</v>
      </c>
      <c r="D5" s="2" t="s">
        <v>75</v>
      </c>
      <c r="E5" s="11" t="s">
        <v>28</v>
      </c>
      <c r="F5" s="2" t="s">
        <v>101</v>
      </c>
      <c r="G5" s="11" t="s">
        <v>28</v>
      </c>
      <c r="H5" s="5" t="s">
        <v>100</v>
      </c>
      <c r="I5" s="11" t="s">
        <v>28</v>
      </c>
      <c r="J5" s="2" t="s">
        <v>75</v>
      </c>
      <c r="K5" s="11" t="s">
        <v>28</v>
      </c>
      <c r="L5" s="5" t="s">
        <v>100</v>
      </c>
      <c r="M5" s="11" t="s">
        <v>28</v>
      </c>
      <c r="N5" s="5" t="s">
        <v>100</v>
      </c>
      <c r="O5" s="11" t="s">
        <v>28</v>
      </c>
      <c r="Q5" s="2" t="s">
        <v>98</v>
      </c>
      <c r="R5" s="2" t="s">
        <v>98</v>
      </c>
      <c r="S5" s="2" t="s">
        <v>98</v>
      </c>
    </row>
    <row r="6" spans="17:19" ht="12.75">
      <c r="Q6" s="2" t="s">
        <v>120</v>
      </c>
      <c r="R6" s="2" t="s">
        <v>130</v>
      </c>
      <c r="S6" s="2" t="s">
        <v>125</v>
      </c>
    </row>
    <row r="7" spans="17:19" ht="12.75">
      <c r="Q7" s="1"/>
      <c r="R7" s="1"/>
      <c r="S7" s="1"/>
    </row>
    <row r="8" spans="1:19" ht="12.75">
      <c r="A8" s="10">
        <v>1451</v>
      </c>
      <c r="B8" s="5">
        <v>28.8</v>
      </c>
      <c r="C8" s="8">
        <f aca="true" t="shared" si="0" ref="C8:C32">(B8/31.338)*100</f>
        <v>91.90120620333143</v>
      </c>
      <c r="D8" s="5">
        <v>25.69</v>
      </c>
      <c r="E8" s="8">
        <f aca="true" t="shared" si="1" ref="E8:E32">(D8/25.8052)*100</f>
        <v>99.5535783485499</v>
      </c>
      <c r="F8" s="5">
        <f aca="true" t="shared" si="2" ref="F8:F32">B8+D8</f>
        <v>54.49</v>
      </c>
      <c r="G8" s="8">
        <f aca="true" t="shared" si="3" ref="G8:G32">(F8/57.1432)*100</f>
        <v>95.35692785843285</v>
      </c>
      <c r="H8" s="5">
        <v>45.27</v>
      </c>
      <c r="I8" s="8">
        <f aca="true" t="shared" si="4" ref="I8:I32">(H8/44.664)*100</f>
        <v>101.35679742074156</v>
      </c>
      <c r="J8" s="5">
        <f aca="true" t="shared" si="5" ref="J8:J32">B8+D8+H8</f>
        <v>99.76</v>
      </c>
      <c r="K8" s="8">
        <f aca="true" t="shared" si="6" ref="K8:K32">(J8/101.8072)*100</f>
        <v>97.9891402572706</v>
      </c>
      <c r="L8" s="5">
        <v>27.18</v>
      </c>
      <c r="M8" s="8">
        <f aca="true" t="shared" si="7" ref="M8:M32">(L8/25.5188)*100</f>
        <v>106.509710487954</v>
      </c>
      <c r="N8" s="5">
        <f aca="true" t="shared" si="8" ref="N8:N32">J8+L8</f>
        <v>126.94</v>
      </c>
      <c r="O8" s="8">
        <f aca="true" t="shared" si="9" ref="O8:O32">(N8/127.326)*100</f>
        <v>99.69684117933494</v>
      </c>
      <c r="Q8" s="4">
        <v>12</v>
      </c>
      <c r="R8" s="4">
        <v>10</v>
      </c>
      <c r="S8" s="4">
        <f aca="true" t="shared" si="10" ref="S8:S31">(Q8+R8)/2</f>
        <v>11</v>
      </c>
    </row>
    <row r="9" spans="1:19" ht="12.75">
      <c r="A9" s="10">
        <v>1452</v>
      </c>
      <c r="B9" s="5">
        <v>27.16</v>
      </c>
      <c r="C9" s="8">
        <f t="shared" si="0"/>
        <v>86.66794307230838</v>
      </c>
      <c r="D9" s="5">
        <v>25.69</v>
      </c>
      <c r="E9" s="8">
        <f t="shared" si="1"/>
        <v>99.5535783485499</v>
      </c>
      <c r="F9" s="5">
        <f t="shared" si="2"/>
        <v>52.85</v>
      </c>
      <c r="G9" s="8">
        <f t="shared" si="3"/>
        <v>92.48694507832953</v>
      </c>
      <c r="H9" s="5">
        <v>40.89</v>
      </c>
      <c r="I9" s="8">
        <f t="shared" si="4"/>
        <v>91.55024180548092</v>
      </c>
      <c r="J9" s="5">
        <f t="shared" si="5"/>
        <v>93.74000000000001</v>
      </c>
      <c r="K9" s="8">
        <f t="shared" si="6"/>
        <v>92.07600248312498</v>
      </c>
      <c r="L9" s="5">
        <v>28.31</v>
      </c>
      <c r="M9" s="8">
        <f t="shared" si="7"/>
        <v>110.93781839271439</v>
      </c>
      <c r="N9" s="5">
        <f t="shared" si="8"/>
        <v>122.05000000000001</v>
      </c>
      <c r="O9" s="8">
        <f t="shared" si="9"/>
        <v>95.85630586054695</v>
      </c>
      <c r="Q9" s="4">
        <v>12</v>
      </c>
      <c r="R9" s="4">
        <v>10</v>
      </c>
      <c r="S9" s="4">
        <f t="shared" si="10"/>
        <v>11</v>
      </c>
    </row>
    <row r="10" spans="1:19" ht="12.75">
      <c r="A10" s="10">
        <v>1453</v>
      </c>
      <c r="B10" s="5">
        <v>27.79</v>
      </c>
      <c r="C10" s="8">
        <f t="shared" si="0"/>
        <v>88.67828195800624</v>
      </c>
      <c r="D10" s="5">
        <v>25.69</v>
      </c>
      <c r="E10" s="8">
        <f t="shared" si="1"/>
        <v>99.5535783485499</v>
      </c>
      <c r="F10" s="5">
        <f t="shared" si="2"/>
        <v>53.480000000000004</v>
      </c>
      <c r="G10" s="8">
        <f t="shared" si="3"/>
        <v>93.58943846336922</v>
      </c>
      <c r="H10" s="5">
        <v>51.27</v>
      </c>
      <c r="I10" s="8">
        <f t="shared" si="4"/>
        <v>114.79043524986568</v>
      </c>
      <c r="J10" s="5">
        <f t="shared" si="5"/>
        <v>104.75</v>
      </c>
      <c r="K10" s="8">
        <f t="shared" si="6"/>
        <v>102.89056176773353</v>
      </c>
      <c r="L10" s="5">
        <v>29.65</v>
      </c>
      <c r="M10" s="8">
        <f t="shared" si="7"/>
        <v>116.18884900543914</v>
      </c>
      <c r="N10" s="5">
        <f t="shared" si="8"/>
        <v>134.4</v>
      </c>
      <c r="O10" s="8">
        <f t="shared" si="9"/>
        <v>105.55581735073748</v>
      </c>
      <c r="Q10" s="4">
        <v>10</v>
      </c>
      <c r="R10" s="4">
        <v>10</v>
      </c>
      <c r="S10" s="4">
        <f t="shared" si="10"/>
        <v>10</v>
      </c>
    </row>
    <row r="11" spans="1:19" ht="12.75">
      <c r="A11" s="10">
        <v>1454</v>
      </c>
      <c r="B11" s="5">
        <v>28.45</v>
      </c>
      <c r="C11" s="8">
        <f t="shared" si="0"/>
        <v>90.7843512668326</v>
      </c>
      <c r="D11" s="5">
        <v>27.59</v>
      </c>
      <c r="E11" s="8">
        <f t="shared" si="1"/>
        <v>106.9164354471192</v>
      </c>
      <c r="F11" s="5">
        <f t="shared" si="2"/>
        <v>56.04</v>
      </c>
      <c r="G11" s="8">
        <f t="shared" si="3"/>
        <v>98.0694115835305</v>
      </c>
      <c r="H11" s="5">
        <v>50.97</v>
      </c>
      <c r="I11" s="8">
        <f t="shared" si="4"/>
        <v>114.11875335840944</v>
      </c>
      <c r="J11" s="5">
        <f t="shared" si="5"/>
        <v>107.00999999999999</v>
      </c>
      <c r="K11" s="8">
        <f t="shared" si="6"/>
        <v>105.11044405503736</v>
      </c>
      <c r="L11" s="5">
        <v>26.86</v>
      </c>
      <c r="M11" s="8">
        <f t="shared" si="7"/>
        <v>105.25573302819882</v>
      </c>
      <c r="N11" s="5">
        <f t="shared" si="8"/>
        <v>133.87</v>
      </c>
      <c r="O11" s="8">
        <f t="shared" si="9"/>
        <v>105.13956301148235</v>
      </c>
      <c r="Q11" s="4">
        <v>12</v>
      </c>
      <c r="R11" s="4">
        <v>10</v>
      </c>
      <c r="S11" s="4">
        <f t="shared" si="10"/>
        <v>11</v>
      </c>
    </row>
    <row r="12" spans="1:19" ht="12.75">
      <c r="A12" s="10">
        <v>1455</v>
      </c>
      <c r="B12" s="5">
        <v>28.41</v>
      </c>
      <c r="C12" s="8">
        <f t="shared" si="0"/>
        <v>90.6567107026613</v>
      </c>
      <c r="D12" s="5">
        <v>25.69</v>
      </c>
      <c r="E12" s="8">
        <f t="shared" si="1"/>
        <v>99.5535783485499</v>
      </c>
      <c r="F12" s="5">
        <f t="shared" si="2"/>
        <v>54.1</v>
      </c>
      <c r="G12" s="8">
        <f t="shared" si="3"/>
        <v>94.67443195340827</v>
      </c>
      <c r="H12" s="5">
        <v>40.89</v>
      </c>
      <c r="I12" s="8">
        <f t="shared" si="4"/>
        <v>91.55024180548092</v>
      </c>
      <c r="J12" s="5">
        <f t="shared" si="5"/>
        <v>94.99000000000001</v>
      </c>
      <c r="K12" s="8">
        <f t="shared" si="6"/>
        <v>93.30381348273994</v>
      </c>
      <c r="L12" s="5">
        <v>27.38</v>
      </c>
      <c r="M12" s="8">
        <f t="shared" si="7"/>
        <v>107.29344640030097</v>
      </c>
      <c r="N12" s="5">
        <f t="shared" si="8"/>
        <v>122.37</v>
      </c>
      <c r="O12" s="8">
        <f t="shared" si="9"/>
        <v>96.10762923519157</v>
      </c>
      <c r="Q12" s="4">
        <v>12</v>
      </c>
      <c r="R12" s="4">
        <v>12</v>
      </c>
      <c r="S12" s="4">
        <f t="shared" si="10"/>
        <v>12</v>
      </c>
    </row>
    <row r="13" spans="1:19" ht="12.75">
      <c r="A13" s="10">
        <v>1456</v>
      </c>
      <c r="B13" s="5">
        <v>48.61</v>
      </c>
      <c r="C13" s="8">
        <f t="shared" si="0"/>
        <v>155.11519560916457</v>
      </c>
      <c r="D13" s="5">
        <v>32.35</v>
      </c>
      <c r="E13" s="8">
        <f t="shared" si="1"/>
        <v>125.36233007300854</v>
      </c>
      <c r="F13" s="5">
        <f t="shared" si="2"/>
        <v>80.96000000000001</v>
      </c>
      <c r="G13" s="8">
        <f t="shared" si="3"/>
        <v>141.67914992510046</v>
      </c>
      <c r="H13" s="5">
        <v>42.45</v>
      </c>
      <c r="I13" s="8">
        <f t="shared" si="4"/>
        <v>95.0429876410532</v>
      </c>
      <c r="J13" s="5">
        <f t="shared" si="5"/>
        <v>123.41000000000001</v>
      </c>
      <c r="K13" s="8">
        <f t="shared" si="6"/>
        <v>121.21932436998564</v>
      </c>
      <c r="L13" s="5">
        <v>27.93</v>
      </c>
      <c r="M13" s="8">
        <f t="shared" si="7"/>
        <v>109.44872015925513</v>
      </c>
      <c r="N13" s="5">
        <f t="shared" si="8"/>
        <v>151.34</v>
      </c>
      <c r="O13" s="8">
        <f t="shared" si="9"/>
        <v>118.86024849598668</v>
      </c>
      <c r="Q13" s="4">
        <v>12</v>
      </c>
      <c r="R13" s="4">
        <v>10</v>
      </c>
      <c r="S13" s="4">
        <f t="shared" si="10"/>
        <v>11</v>
      </c>
    </row>
    <row r="14" spans="1:19" ht="12.75">
      <c r="A14" s="10">
        <v>1457</v>
      </c>
      <c r="B14" s="5">
        <v>51.75</v>
      </c>
      <c r="C14" s="8">
        <f t="shared" si="0"/>
        <v>165.13497989661116</v>
      </c>
      <c r="D14" s="5">
        <v>35.21</v>
      </c>
      <c r="E14" s="8">
        <f t="shared" si="1"/>
        <v>136.4453676003286</v>
      </c>
      <c r="F14" s="5">
        <f t="shared" si="2"/>
        <v>86.96000000000001</v>
      </c>
      <c r="G14" s="8">
        <f t="shared" si="3"/>
        <v>152.17908692547846</v>
      </c>
      <c r="H14" s="5">
        <v>51.48</v>
      </c>
      <c r="I14" s="8">
        <f t="shared" si="4"/>
        <v>115.260612573885</v>
      </c>
      <c r="J14" s="5">
        <f t="shared" si="5"/>
        <v>138.44</v>
      </c>
      <c r="K14" s="8">
        <f t="shared" si="6"/>
        <v>135.9825238293559</v>
      </c>
      <c r="L14" s="5">
        <v>26.81</v>
      </c>
      <c r="M14" s="8">
        <f t="shared" si="7"/>
        <v>105.05979905011206</v>
      </c>
      <c r="N14" s="5">
        <f t="shared" si="8"/>
        <v>165.25</v>
      </c>
      <c r="O14" s="8">
        <f t="shared" si="9"/>
        <v>129.7849614375697</v>
      </c>
      <c r="Q14" s="4">
        <v>12</v>
      </c>
      <c r="R14" s="4">
        <v>10</v>
      </c>
      <c r="S14" s="4">
        <f t="shared" si="10"/>
        <v>11</v>
      </c>
    </row>
    <row r="15" spans="1:19" ht="12.75">
      <c r="A15" s="10">
        <v>1458</v>
      </c>
      <c r="B15" s="5">
        <v>46.16</v>
      </c>
      <c r="C15" s="8">
        <f t="shared" si="0"/>
        <v>147.29721105367284</v>
      </c>
      <c r="D15" s="5">
        <v>28.55</v>
      </c>
      <c r="E15" s="8">
        <f t="shared" si="1"/>
        <v>110.63661587586999</v>
      </c>
      <c r="F15" s="5">
        <f t="shared" si="2"/>
        <v>74.71</v>
      </c>
      <c r="G15" s="8">
        <f t="shared" si="3"/>
        <v>130.74171554970667</v>
      </c>
      <c r="H15" s="5">
        <v>51.27</v>
      </c>
      <c r="I15" s="8">
        <f t="shared" si="4"/>
        <v>114.79043524986568</v>
      </c>
      <c r="J15" s="5">
        <f t="shared" si="5"/>
        <v>125.97999999999999</v>
      </c>
      <c r="K15" s="8">
        <f t="shared" si="6"/>
        <v>123.74370378519397</v>
      </c>
      <c r="L15" s="5">
        <v>26.81</v>
      </c>
      <c r="M15" s="8">
        <f t="shared" si="7"/>
        <v>105.05979905011206</v>
      </c>
      <c r="N15" s="5">
        <f t="shared" si="8"/>
        <v>152.79</v>
      </c>
      <c r="O15" s="8">
        <f t="shared" si="9"/>
        <v>119.99905753734508</v>
      </c>
      <c r="Q15" s="4">
        <v>12</v>
      </c>
      <c r="R15" s="4">
        <v>10</v>
      </c>
      <c r="S15" s="4">
        <f t="shared" si="10"/>
        <v>11</v>
      </c>
    </row>
    <row r="16" spans="1:19" ht="12.75">
      <c r="A16" s="10">
        <v>1459</v>
      </c>
      <c r="B16" s="5">
        <v>30.11</v>
      </c>
      <c r="C16" s="8">
        <f t="shared" si="0"/>
        <v>96.08143467994128</v>
      </c>
      <c r="D16" s="5">
        <v>24.74</v>
      </c>
      <c r="E16" s="8">
        <f t="shared" si="1"/>
        <v>95.87214979926526</v>
      </c>
      <c r="F16" s="5">
        <f t="shared" si="2"/>
        <v>54.849999999999994</v>
      </c>
      <c r="G16" s="8">
        <f t="shared" si="3"/>
        <v>95.98692407845552</v>
      </c>
      <c r="H16" s="5">
        <v>53.25</v>
      </c>
      <c r="I16" s="8">
        <f t="shared" si="4"/>
        <v>119.22353573347661</v>
      </c>
      <c r="J16" s="5">
        <f t="shared" si="5"/>
        <v>108.1</v>
      </c>
      <c r="K16" s="8">
        <f t="shared" si="6"/>
        <v>106.1810952467016</v>
      </c>
      <c r="L16" s="5">
        <v>26.43</v>
      </c>
      <c r="M16" s="8">
        <f t="shared" si="7"/>
        <v>103.57070081665283</v>
      </c>
      <c r="N16" s="5">
        <f t="shared" si="8"/>
        <v>134.53</v>
      </c>
      <c r="O16" s="8">
        <f t="shared" si="9"/>
        <v>105.65791747168687</v>
      </c>
      <c r="Q16" s="4">
        <v>12</v>
      </c>
      <c r="R16" s="4">
        <v>10</v>
      </c>
      <c r="S16" s="4">
        <f t="shared" si="10"/>
        <v>11</v>
      </c>
    </row>
    <row r="17" spans="1:19" ht="12.75">
      <c r="A17" s="10">
        <v>1460</v>
      </c>
      <c r="B17" s="5">
        <v>40.97</v>
      </c>
      <c r="C17" s="8">
        <f t="shared" si="0"/>
        <v>130.7358478524475</v>
      </c>
      <c r="D17" s="5">
        <v>38.06</v>
      </c>
      <c r="E17" s="8">
        <f t="shared" si="1"/>
        <v>147.48965324818255</v>
      </c>
      <c r="F17" s="5">
        <f t="shared" si="2"/>
        <v>79.03</v>
      </c>
      <c r="G17" s="8">
        <f t="shared" si="3"/>
        <v>138.30167018997886</v>
      </c>
      <c r="H17" s="5">
        <v>41.16</v>
      </c>
      <c r="I17" s="8">
        <f t="shared" si="4"/>
        <v>92.15475550779149</v>
      </c>
      <c r="J17" s="5">
        <f t="shared" si="5"/>
        <v>120.19</v>
      </c>
      <c r="K17" s="8">
        <f t="shared" si="6"/>
        <v>118.05648323497748</v>
      </c>
      <c r="L17" s="5">
        <v>25.09</v>
      </c>
      <c r="M17" s="8">
        <f t="shared" si="7"/>
        <v>98.31967020392808</v>
      </c>
      <c r="N17" s="5">
        <f t="shared" si="8"/>
        <v>145.28</v>
      </c>
      <c r="O17" s="8">
        <f t="shared" si="9"/>
        <v>114.10081208865432</v>
      </c>
      <c r="Q17" s="4">
        <v>12</v>
      </c>
      <c r="R17" s="4">
        <v>10</v>
      </c>
      <c r="S17" s="4">
        <f t="shared" si="10"/>
        <v>11</v>
      </c>
    </row>
    <row r="18" spans="1:19" ht="12.75">
      <c r="A18" s="10">
        <v>1461</v>
      </c>
      <c r="B18" s="5">
        <v>36.71</v>
      </c>
      <c r="C18" s="8">
        <f t="shared" si="0"/>
        <v>117.14212776820474</v>
      </c>
      <c r="D18" s="5">
        <v>27.59</v>
      </c>
      <c r="E18" s="8">
        <f t="shared" si="1"/>
        <v>106.9164354471192</v>
      </c>
      <c r="F18" s="5">
        <f t="shared" si="2"/>
        <v>64.3</v>
      </c>
      <c r="G18" s="8">
        <f t="shared" si="3"/>
        <v>112.52432485405086</v>
      </c>
      <c r="H18" s="5">
        <v>40.44</v>
      </c>
      <c r="I18" s="8">
        <f t="shared" si="4"/>
        <v>90.54271896829661</v>
      </c>
      <c r="J18" s="5">
        <f t="shared" si="5"/>
        <v>104.74</v>
      </c>
      <c r="K18" s="8">
        <f t="shared" si="6"/>
        <v>102.8807392797366</v>
      </c>
      <c r="L18" s="5">
        <v>24.5</v>
      </c>
      <c r="M18" s="8">
        <f t="shared" si="7"/>
        <v>96.00764926250451</v>
      </c>
      <c r="N18" s="5">
        <f t="shared" si="8"/>
        <v>129.24</v>
      </c>
      <c r="O18" s="8">
        <f t="shared" si="9"/>
        <v>101.5032279345931</v>
      </c>
      <c r="Q18" s="4">
        <v>12</v>
      </c>
      <c r="R18" s="4">
        <v>10</v>
      </c>
      <c r="S18" s="4">
        <f t="shared" si="10"/>
        <v>11</v>
      </c>
    </row>
    <row r="19" spans="1:19" ht="12.75">
      <c r="A19" s="10">
        <v>1462</v>
      </c>
      <c r="B19" s="5">
        <v>28.83</v>
      </c>
      <c r="C19" s="8">
        <f t="shared" si="0"/>
        <v>91.99693662645988</v>
      </c>
      <c r="D19" s="5">
        <v>21.88</v>
      </c>
      <c r="E19" s="8">
        <f t="shared" si="1"/>
        <v>84.78911227194519</v>
      </c>
      <c r="F19" s="5">
        <f t="shared" si="2"/>
        <v>50.709999999999994</v>
      </c>
      <c r="G19" s="8">
        <f t="shared" si="3"/>
        <v>88.7419675481947</v>
      </c>
      <c r="H19" s="5">
        <v>46.32</v>
      </c>
      <c r="I19" s="8">
        <f t="shared" si="4"/>
        <v>103.70768404083826</v>
      </c>
      <c r="J19" s="5">
        <f t="shared" si="5"/>
        <v>97.03</v>
      </c>
      <c r="K19" s="8">
        <f t="shared" si="6"/>
        <v>95.30760103411154</v>
      </c>
      <c r="L19" s="5">
        <v>23.64</v>
      </c>
      <c r="M19" s="8">
        <f t="shared" si="7"/>
        <v>92.63758483941253</v>
      </c>
      <c r="N19" s="5">
        <f t="shared" si="8"/>
        <v>120.67</v>
      </c>
      <c r="O19" s="8">
        <f t="shared" si="9"/>
        <v>94.77247380739206</v>
      </c>
      <c r="Q19" s="4">
        <v>12</v>
      </c>
      <c r="R19" s="4">
        <v>10</v>
      </c>
      <c r="S19" s="4">
        <f t="shared" si="10"/>
        <v>11</v>
      </c>
    </row>
    <row r="20" spans="1:19" ht="12.75">
      <c r="A20" s="10">
        <v>1463</v>
      </c>
      <c r="B20" s="5">
        <v>22.89</v>
      </c>
      <c r="C20" s="8">
        <f t="shared" si="0"/>
        <v>73.04231284702279</v>
      </c>
      <c r="D20" s="5">
        <v>16.18</v>
      </c>
      <c r="E20" s="8">
        <f t="shared" si="1"/>
        <v>62.70054097623735</v>
      </c>
      <c r="F20" s="5">
        <f t="shared" si="2"/>
        <v>39.07</v>
      </c>
      <c r="G20" s="8">
        <f t="shared" si="3"/>
        <v>68.3720897674614</v>
      </c>
      <c r="H20" s="5">
        <v>39.87</v>
      </c>
      <c r="I20" s="8">
        <f t="shared" si="4"/>
        <v>89.26652337452981</v>
      </c>
      <c r="J20" s="5">
        <f t="shared" si="5"/>
        <v>78.94</v>
      </c>
      <c r="K20" s="8">
        <f t="shared" si="6"/>
        <v>77.53872024768386</v>
      </c>
      <c r="L20" s="5">
        <v>24.39</v>
      </c>
      <c r="M20" s="8">
        <f t="shared" si="7"/>
        <v>95.57659451071368</v>
      </c>
      <c r="N20" s="5">
        <f t="shared" si="8"/>
        <v>103.33</v>
      </c>
      <c r="O20" s="8">
        <f t="shared" si="9"/>
        <v>81.15388844383709</v>
      </c>
      <c r="Q20" s="4">
        <v>12</v>
      </c>
      <c r="R20" s="4">
        <v>10</v>
      </c>
      <c r="S20" s="4">
        <f t="shared" si="10"/>
        <v>11</v>
      </c>
    </row>
    <row r="21" spans="1:19" ht="12.75">
      <c r="A21" s="10">
        <v>1464</v>
      </c>
      <c r="B21" s="5">
        <v>19.69</v>
      </c>
      <c r="C21" s="8">
        <f t="shared" si="0"/>
        <v>62.8310677133193</v>
      </c>
      <c r="D21" s="5">
        <v>18.08</v>
      </c>
      <c r="E21" s="8">
        <f t="shared" si="1"/>
        <v>70.06339807480663</v>
      </c>
      <c r="F21" s="5">
        <f t="shared" si="2"/>
        <v>37.769999999999996</v>
      </c>
      <c r="G21" s="8">
        <f t="shared" si="3"/>
        <v>66.09710341737949</v>
      </c>
      <c r="H21" s="5">
        <v>37.8</v>
      </c>
      <c r="I21" s="8">
        <f t="shared" si="4"/>
        <v>84.631918323482</v>
      </c>
      <c r="J21" s="5">
        <f t="shared" si="5"/>
        <v>75.57</v>
      </c>
      <c r="K21" s="8">
        <f t="shared" si="6"/>
        <v>74.22854179272193</v>
      </c>
      <c r="L21" s="5">
        <v>25.02</v>
      </c>
      <c r="M21" s="8">
        <f t="shared" si="7"/>
        <v>98.04536263460665</v>
      </c>
      <c r="N21" s="5">
        <f t="shared" si="8"/>
        <v>100.58999999999999</v>
      </c>
      <c r="O21" s="8">
        <f t="shared" si="9"/>
        <v>79.00193204844258</v>
      </c>
      <c r="Q21" s="4">
        <v>12</v>
      </c>
      <c r="R21" s="4">
        <v>10</v>
      </c>
      <c r="S21" s="4">
        <f t="shared" si="10"/>
        <v>11</v>
      </c>
    </row>
    <row r="22" spans="1:19" ht="12.75">
      <c r="A22" s="10">
        <v>1465</v>
      </c>
      <c r="B22" s="5">
        <v>23.3</v>
      </c>
      <c r="C22" s="8">
        <f t="shared" si="0"/>
        <v>74.35062862977856</v>
      </c>
      <c r="D22" s="5">
        <v>26.64</v>
      </c>
      <c r="E22" s="8">
        <f t="shared" si="1"/>
        <v>103.23500689783455</v>
      </c>
      <c r="F22" s="5">
        <f t="shared" si="2"/>
        <v>49.94</v>
      </c>
      <c r="G22" s="8">
        <f t="shared" si="3"/>
        <v>87.3944756331462</v>
      </c>
      <c r="H22" s="5">
        <v>38.19</v>
      </c>
      <c r="I22" s="8">
        <f t="shared" si="4"/>
        <v>85.50510478237506</v>
      </c>
      <c r="J22" s="5">
        <f t="shared" si="5"/>
        <v>88.13</v>
      </c>
      <c r="K22" s="8">
        <f t="shared" si="6"/>
        <v>86.56558671685303</v>
      </c>
      <c r="L22" s="5">
        <v>27.69</v>
      </c>
      <c r="M22" s="8">
        <f t="shared" si="7"/>
        <v>108.50823706443877</v>
      </c>
      <c r="N22" s="5">
        <f t="shared" si="8"/>
        <v>115.82</v>
      </c>
      <c r="O22" s="8">
        <f t="shared" si="9"/>
        <v>90.96335391043463</v>
      </c>
      <c r="Q22" s="4">
        <v>12</v>
      </c>
      <c r="R22" s="4">
        <v>10</v>
      </c>
      <c r="S22" s="4">
        <f t="shared" si="10"/>
        <v>11</v>
      </c>
    </row>
    <row r="23" spans="1:19" ht="12.75">
      <c r="A23" s="10">
        <v>1466</v>
      </c>
      <c r="B23" s="5">
        <v>25.86</v>
      </c>
      <c r="C23" s="8">
        <f t="shared" si="0"/>
        <v>82.51962473674133</v>
      </c>
      <c r="D23" s="5">
        <v>24.74</v>
      </c>
      <c r="E23" s="8">
        <f t="shared" si="1"/>
        <v>95.87214979926526</v>
      </c>
      <c r="F23" s="5">
        <f t="shared" si="2"/>
        <v>50.599999999999994</v>
      </c>
      <c r="G23" s="8">
        <f t="shared" si="3"/>
        <v>88.54946870318777</v>
      </c>
      <c r="H23" s="5">
        <v>44.82</v>
      </c>
      <c r="I23" s="8">
        <f t="shared" si="4"/>
        <v>100.34927458355722</v>
      </c>
      <c r="J23" s="5">
        <f t="shared" si="5"/>
        <v>95.41999999999999</v>
      </c>
      <c r="K23" s="8">
        <f t="shared" si="6"/>
        <v>93.72618046660747</v>
      </c>
      <c r="L23" s="5">
        <v>23.86</v>
      </c>
      <c r="M23" s="8">
        <f t="shared" si="7"/>
        <v>93.49969434299419</v>
      </c>
      <c r="N23" s="5">
        <f t="shared" si="8"/>
        <v>119.27999999999999</v>
      </c>
      <c r="O23" s="8">
        <f t="shared" si="9"/>
        <v>93.6807878987795</v>
      </c>
      <c r="Q23" s="4">
        <v>12</v>
      </c>
      <c r="R23" s="4">
        <v>10</v>
      </c>
      <c r="S23" s="4">
        <f t="shared" si="10"/>
        <v>11</v>
      </c>
    </row>
    <row r="24" spans="1:19" ht="12.75">
      <c r="A24" s="10">
        <v>1467</v>
      </c>
      <c r="B24" s="5">
        <v>26.02</v>
      </c>
      <c r="C24" s="8">
        <f t="shared" si="0"/>
        <v>83.0301869934265</v>
      </c>
      <c r="D24" s="5">
        <v>25.69</v>
      </c>
      <c r="E24" s="8">
        <f t="shared" si="1"/>
        <v>99.5535783485499</v>
      </c>
      <c r="F24" s="5">
        <f t="shared" si="2"/>
        <v>51.71</v>
      </c>
      <c r="G24" s="8">
        <f t="shared" si="3"/>
        <v>90.4919570482577</v>
      </c>
      <c r="H24" s="5">
        <v>52.74</v>
      </c>
      <c r="I24" s="8">
        <f t="shared" si="4"/>
        <v>118.08167651800107</v>
      </c>
      <c r="J24" s="5">
        <f t="shared" si="5"/>
        <v>104.45</v>
      </c>
      <c r="K24" s="8">
        <f t="shared" si="6"/>
        <v>102.59588712782595</v>
      </c>
      <c r="L24" s="5">
        <v>23.9</v>
      </c>
      <c r="M24" s="8">
        <f t="shared" si="7"/>
        <v>93.65644152546358</v>
      </c>
      <c r="N24" s="5">
        <f t="shared" si="8"/>
        <v>128.35</v>
      </c>
      <c r="O24" s="8">
        <f t="shared" si="9"/>
        <v>100.80423479886275</v>
      </c>
      <c r="Q24" s="4">
        <v>12</v>
      </c>
      <c r="R24" s="4">
        <v>10</v>
      </c>
      <c r="S24" s="4">
        <f t="shared" si="10"/>
        <v>11</v>
      </c>
    </row>
    <row r="25" spans="1:19" ht="12.75">
      <c r="A25" s="10">
        <v>1468</v>
      </c>
      <c r="B25" s="5">
        <v>26.19</v>
      </c>
      <c r="C25" s="8">
        <f t="shared" si="0"/>
        <v>83.57265939115452</v>
      </c>
      <c r="D25" s="5">
        <v>22.84</v>
      </c>
      <c r="E25" s="8">
        <f t="shared" si="1"/>
        <v>88.50929270069598</v>
      </c>
      <c r="F25" s="5">
        <f t="shared" si="2"/>
        <v>49.03</v>
      </c>
      <c r="G25" s="8">
        <f t="shared" si="3"/>
        <v>85.80198518808886</v>
      </c>
      <c r="H25" s="5">
        <v>47.19</v>
      </c>
      <c r="I25" s="8">
        <f t="shared" si="4"/>
        <v>105.65556152606126</v>
      </c>
      <c r="J25" s="5">
        <f t="shared" si="5"/>
        <v>96.22</v>
      </c>
      <c r="K25" s="8">
        <f t="shared" si="6"/>
        <v>94.51197950636104</v>
      </c>
      <c r="L25" s="5">
        <v>23.86</v>
      </c>
      <c r="M25" s="8">
        <f t="shared" si="7"/>
        <v>93.49969434299419</v>
      </c>
      <c r="N25" s="5">
        <f t="shared" si="8"/>
        <v>120.08</v>
      </c>
      <c r="O25" s="8">
        <f t="shared" si="9"/>
        <v>94.30909633539105</v>
      </c>
      <c r="Q25" s="4">
        <v>12</v>
      </c>
      <c r="R25" s="4">
        <v>10</v>
      </c>
      <c r="S25" s="4">
        <f t="shared" si="10"/>
        <v>11</v>
      </c>
    </row>
    <row r="26" spans="1:19" ht="12.75">
      <c r="A26" s="10">
        <v>1469</v>
      </c>
      <c r="B26" s="5">
        <v>31.36</v>
      </c>
      <c r="C26" s="8">
        <f t="shared" si="0"/>
        <v>100.07020231029419</v>
      </c>
      <c r="D26" s="5">
        <v>26.64</v>
      </c>
      <c r="E26" s="8">
        <f t="shared" si="1"/>
        <v>103.23500689783455</v>
      </c>
      <c r="F26" s="5">
        <f t="shared" si="2"/>
        <v>58</v>
      </c>
      <c r="G26" s="8">
        <f t="shared" si="3"/>
        <v>101.49939100365397</v>
      </c>
      <c r="H26" s="5">
        <v>39.99</v>
      </c>
      <c r="I26" s="8">
        <f t="shared" si="4"/>
        <v>89.5351961311123</v>
      </c>
      <c r="J26" s="5">
        <f t="shared" si="5"/>
        <v>97.99000000000001</v>
      </c>
      <c r="K26" s="8">
        <f t="shared" si="6"/>
        <v>96.25055988181583</v>
      </c>
      <c r="L26" s="5">
        <v>24.27</v>
      </c>
      <c r="M26" s="8">
        <f t="shared" si="7"/>
        <v>95.10635296330548</v>
      </c>
      <c r="N26" s="5">
        <f t="shared" si="8"/>
        <v>122.26</v>
      </c>
      <c r="O26" s="8">
        <f t="shared" si="9"/>
        <v>96.02123682515747</v>
      </c>
      <c r="Q26" s="4">
        <v>12</v>
      </c>
      <c r="R26" s="4">
        <v>10</v>
      </c>
      <c r="S26" s="4">
        <f t="shared" si="10"/>
        <v>11</v>
      </c>
    </row>
    <row r="27" spans="1:19" ht="12.75">
      <c r="A27" s="10">
        <v>1470</v>
      </c>
      <c r="B27" s="5">
        <v>29.38</v>
      </c>
      <c r="C27" s="8">
        <f t="shared" si="0"/>
        <v>93.75199438381517</v>
      </c>
      <c r="D27" s="5">
        <v>22.84</v>
      </c>
      <c r="E27" s="8">
        <f t="shared" si="1"/>
        <v>88.50929270069598</v>
      </c>
      <c r="F27" s="5">
        <f t="shared" si="2"/>
        <v>52.22</v>
      </c>
      <c r="G27" s="8">
        <f t="shared" si="3"/>
        <v>91.38445169328983</v>
      </c>
      <c r="H27" s="5">
        <v>41.25</v>
      </c>
      <c r="I27" s="8">
        <f t="shared" si="4"/>
        <v>92.35626007522836</v>
      </c>
      <c r="J27" s="5">
        <f t="shared" si="5"/>
        <v>93.47</v>
      </c>
      <c r="K27" s="8">
        <f t="shared" si="6"/>
        <v>91.81079530720814</v>
      </c>
      <c r="L27" s="5">
        <v>24.54</v>
      </c>
      <c r="M27" s="8">
        <f t="shared" si="7"/>
        <v>96.1643964449739</v>
      </c>
      <c r="N27" s="5">
        <f t="shared" si="8"/>
        <v>118.00999999999999</v>
      </c>
      <c r="O27" s="8">
        <f t="shared" si="9"/>
        <v>92.6833482556587</v>
      </c>
      <c r="Q27" s="4">
        <v>12</v>
      </c>
      <c r="R27" s="4">
        <v>10</v>
      </c>
      <c r="S27" s="4">
        <f t="shared" si="10"/>
        <v>11</v>
      </c>
    </row>
    <row r="28" spans="1:19" ht="12.75">
      <c r="A28" s="10">
        <v>1471</v>
      </c>
      <c r="B28" s="5">
        <v>29.21</v>
      </c>
      <c r="C28" s="8">
        <f t="shared" si="0"/>
        <v>93.20952198608717</v>
      </c>
      <c r="D28" s="5">
        <v>20.93</v>
      </c>
      <c r="E28" s="8">
        <f t="shared" si="1"/>
        <v>81.10768372266055</v>
      </c>
      <c r="F28" s="5">
        <f t="shared" si="2"/>
        <v>50.14</v>
      </c>
      <c r="G28" s="8">
        <f t="shared" si="3"/>
        <v>87.74447353315881</v>
      </c>
      <c r="H28" s="5">
        <v>52.68</v>
      </c>
      <c r="I28" s="8">
        <f t="shared" si="4"/>
        <v>117.94734013970982</v>
      </c>
      <c r="J28" s="5">
        <f t="shared" si="5"/>
        <v>102.82</v>
      </c>
      <c r="K28" s="8">
        <f t="shared" si="6"/>
        <v>100.99482158432802</v>
      </c>
      <c r="L28" s="5">
        <v>24.82</v>
      </c>
      <c r="M28" s="8">
        <f t="shared" si="7"/>
        <v>97.26162672225968</v>
      </c>
      <c r="N28" s="5">
        <f t="shared" si="8"/>
        <v>127.63999999999999</v>
      </c>
      <c r="O28" s="8">
        <f t="shared" si="9"/>
        <v>100.24661106137003</v>
      </c>
      <c r="Q28" s="4">
        <v>12</v>
      </c>
      <c r="R28" s="4">
        <v>10</v>
      </c>
      <c r="S28" s="4">
        <f t="shared" si="10"/>
        <v>11</v>
      </c>
    </row>
    <row r="29" spans="1:19" ht="12.75">
      <c r="A29" s="10">
        <v>1472</v>
      </c>
      <c r="B29" s="5">
        <v>26.51</v>
      </c>
      <c r="C29" s="8">
        <f t="shared" si="0"/>
        <v>84.59378390452486</v>
      </c>
      <c r="D29" s="5">
        <v>23.79</v>
      </c>
      <c r="E29" s="8">
        <f t="shared" si="1"/>
        <v>92.19072124998063</v>
      </c>
      <c r="F29" s="5">
        <f t="shared" si="2"/>
        <v>50.3</v>
      </c>
      <c r="G29" s="8">
        <f t="shared" si="3"/>
        <v>88.02447185316888</v>
      </c>
      <c r="H29" s="5">
        <v>47.01</v>
      </c>
      <c r="I29" s="8">
        <f t="shared" si="4"/>
        <v>105.25255239118752</v>
      </c>
      <c r="J29" s="5">
        <f t="shared" si="5"/>
        <v>97.31</v>
      </c>
      <c r="K29" s="8">
        <f t="shared" si="6"/>
        <v>95.5826306980253</v>
      </c>
      <c r="L29" s="5">
        <v>24.45</v>
      </c>
      <c r="M29" s="8">
        <f t="shared" si="7"/>
        <v>95.81171528441776</v>
      </c>
      <c r="N29" s="5">
        <f t="shared" si="8"/>
        <v>121.76</v>
      </c>
      <c r="O29" s="8">
        <f t="shared" si="9"/>
        <v>95.62854405227526</v>
      </c>
      <c r="Q29" s="4">
        <v>12</v>
      </c>
      <c r="R29" s="4">
        <v>10</v>
      </c>
      <c r="S29" s="4">
        <f t="shared" si="10"/>
        <v>11</v>
      </c>
    </row>
    <row r="30" spans="1:19" ht="12.75">
      <c r="A30" s="10">
        <v>1473</v>
      </c>
      <c r="B30" s="5">
        <v>30.13</v>
      </c>
      <c r="C30" s="8">
        <f t="shared" si="0"/>
        <v>96.14525496202693</v>
      </c>
      <c r="D30" s="5">
        <v>24.74</v>
      </c>
      <c r="E30" s="8">
        <f t="shared" si="1"/>
        <v>95.87214979926526</v>
      </c>
      <c r="F30" s="5">
        <f t="shared" si="2"/>
        <v>54.87</v>
      </c>
      <c r="G30" s="8">
        <f t="shared" si="3"/>
        <v>96.02192386845678</v>
      </c>
      <c r="H30" s="5">
        <v>31.02</v>
      </c>
      <c r="I30" s="8">
        <f t="shared" si="4"/>
        <v>69.45190757657174</v>
      </c>
      <c r="J30" s="5">
        <f t="shared" si="5"/>
        <v>85.89</v>
      </c>
      <c r="K30" s="8">
        <f t="shared" si="6"/>
        <v>84.36534940554303</v>
      </c>
      <c r="L30" s="5">
        <v>21.65</v>
      </c>
      <c r="M30" s="8">
        <f t="shared" si="7"/>
        <v>84.83941251156011</v>
      </c>
      <c r="N30" s="5">
        <f t="shared" si="8"/>
        <v>107.53999999999999</v>
      </c>
      <c r="O30" s="8">
        <f t="shared" si="9"/>
        <v>84.46036159150528</v>
      </c>
      <c r="Q30" s="4">
        <v>12</v>
      </c>
      <c r="R30" s="4">
        <v>10</v>
      </c>
      <c r="S30" s="4">
        <f t="shared" si="10"/>
        <v>11</v>
      </c>
    </row>
    <row r="31" spans="1:19" ht="12.75">
      <c r="A31" s="10">
        <v>1474</v>
      </c>
      <c r="B31" s="5">
        <v>34.99</v>
      </c>
      <c r="C31" s="8">
        <f t="shared" si="0"/>
        <v>111.65358350883912</v>
      </c>
      <c r="D31" s="5">
        <v>28.55</v>
      </c>
      <c r="E31" s="8">
        <f t="shared" si="1"/>
        <v>110.63661587586999</v>
      </c>
      <c r="F31" s="5">
        <f t="shared" si="2"/>
        <v>63.540000000000006</v>
      </c>
      <c r="G31" s="8">
        <f t="shared" si="3"/>
        <v>111.19433283400299</v>
      </c>
      <c r="H31" s="5">
        <v>51.42</v>
      </c>
      <c r="I31" s="8">
        <f t="shared" si="4"/>
        <v>115.12627619559377</v>
      </c>
      <c r="J31" s="5">
        <f t="shared" si="5"/>
        <v>114.96000000000001</v>
      </c>
      <c r="K31" s="8">
        <f t="shared" si="6"/>
        <v>112.91932201258852</v>
      </c>
      <c r="L31" s="5">
        <v>22.21</v>
      </c>
      <c r="M31" s="8">
        <f t="shared" si="7"/>
        <v>87.03387306613163</v>
      </c>
      <c r="N31" s="5">
        <f t="shared" si="8"/>
        <v>137.17000000000002</v>
      </c>
      <c r="O31" s="8">
        <f t="shared" si="9"/>
        <v>107.73133531250491</v>
      </c>
      <c r="Q31" s="4">
        <v>12</v>
      </c>
      <c r="R31" s="4">
        <v>10</v>
      </c>
      <c r="S31" s="4">
        <f t="shared" si="10"/>
        <v>11</v>
      </c>
    </row>
    <row r="32" spans="1:19" ht="12.75">
      <c r="A32" s="10">
        <v>1475</v>
      </c>
      <c r="B32" s="5">
        <v>34.17</v>
      </c>
      <c r="C32" s="8">
        <f t="shared" si="0"/>
        <v>109.03695194332758</v>
      </c>
      <c r="D32" s="5">
        <v>24.74</v>
      </c>
      <c r="E32" s="8">
        <f t="shared" si="1"/>
        <v>95.87214979926526</v>
      </c>
      <c r="F32" s="5">
        <f t="shared" si="2"/>
        <v>58.91</v>
      </c>
      <c r="G32" s="8">
        <f t="shared" si="3"/>
        <v>103.0918814487113</v>
      </c>
      <c r="H32" s="5">
        <v>36.96</v>
      </c>
      <c r="I32" s="8">
        <f t="shared" si="4"/>
        <v>82.75120902740461</v>
      </c>
      <c r="J32" s="5">
        <f t="shared" si="5"/>
        <v>95.87</v>
      </c>
      <c r="K32" s="8">
        <f t="shared" si="6"/>
        <v>94.16819242646886</v>
      </c>
      <c r="L32" s="5">
        <v>26.72</v>
      </c>
      <c r="M32" s="8">
        <f t="shared" si="7"/>
        <v>104.70711788955593</v>
      </c>
      <c r="N32" s="5">
        <f t="shared" si="8"/>
        <v>122.59</v>
      </c>
      <c r="O32" s="8">
        <f t="shared" si="9"/>
        <v>96.28041405525974</v>
      </c>
      <c r="Q32" s="4">
        <v>12</v>
      </c>
      <c r="R32" s="4">
        <v>10</v>
      </c>
      <c r="S32" s="4">
        <v>11</v>
      </c>
    </row>
    <row r="34" spans="1:19" ht="12.75">
      <c r="A34" s="10" t="s">
        <v>122</v>
      </c>
      <c r="B34">
        <f aca="true" t="shared" si="11" ref="B34:O34">SUM(B8:B33)/25</f>
        <v>31.338</v>
      </c>
      <c r="C34" s="8">
        <f t="shared" si="11"/>
        <v>100.00000000000001</v>
      </c>
      <c r="D34">
        <f t="shared" si="11"/>
        <v>25.805199999999996</v>
      </c>
      <c r="E34" s="8">
        <f t="shared" si="11"/>
        <v>100</v>
      </c>
      <c r="F34">
        <f t="shared" si="11"/>
        <v>57.14320000000001</v>
      </c>
      <c r="G34" s="8">
        <f t="shared" si="11"/>
        <v>100</v>
      </c>
      <c r="H34">
        <f t="shared" si="11"/>
        <v>44.66400000000001</v>
      </c>
      <c r="I34" s="8">
        <f t="shared" si="11"/>
        <v>100</v>
      </c>
      <c r="J34">
        <f t="shared" si="11"/>
        <v>101.8072</v>
      </c>
      <c r="K34" s="8">
        <f t="shared" si="11"/>
        <v>100</v>
      </c>
      <c r="L34">
        <f t="shared" si="11"/>
        <v>25.518800000000002</v>
      </c>
      <c r="M34" s="8">
        <f t="shared" si="11"/>
        <v>99.99999999999999</v>
      </c>
      <c r="N34">
        <f t="shared" si="11"/>
        <v>127.32600000000001</v>
      </c>
      <c r="O34" s="8">
        <f t="shared" si="11"/>
        <v>100.00000000000001</v>
      </c>
      <c r="Q34" s="4">
        <f>SUM(Q8:Q33)/25</f>
        <v>11.92</v>
      </c>
      <c r="R34" s="4">
        <f>SUM(R8:R33)/75</f>
        <v>3.36</v>
      </c>
      <c r="S34" s="4">
        <f>SUM(S8:S33)/25</f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History Department </cp:lastModifiedBy>
  <dcterms:created xsi:type="dcterms:W3CDTF">2001-06-06T20:10:38Z</dcterms:created>
  <dcterms:modified xsi:type="dcterms:W3CDTF">2001-06-06T20:10:38Z</dcterms:modified>
  <cp:category/>
  <cp:version/>
  <cp:contentType/>
  <cp:contentStatus/>
</cp:coreProperties>
</file>